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firstSheet="4" activeTab="7"/>
  </bookViews>
  <sheets>
    <sheet name="CAE" sheetId="1" r:id="rId1"/>
    <sheet name="MICROMER" sheetId="2" r:id="rId2"/>
    <sheet name="Capacitación Laboral" sheetId="3" r:id="rId3"/>
    <sheet name="Vin Emp y Bolsa 2" sheetId="4" r:id="rId4"/>
    <sheet name="CME" sheetId="5" r:id="rId5"/>
    <sheet name="Circulo 47" sheetId="6" r:id="rId6"/>
    <sheet name="Vinculación" sheetId="7" r:id="rId7"/>
    <sheet name="Infraestructura" sheetId="8" r:id="rId8"/>
    <sheet name="Atención Turistica" sheetId="9" r:id="rId9"/>
    <sheet name="Mercadotecnia" sheetId="10" r:id="rId10"/>
  </sheets>
  <definedNames>
    <definedName name="_xlfn.AGGREGATE" hidden="1">#NAME?</definedName>
    <definedName name="_xlnm.Print_Area" localSheetId="2">'Capacitación Laboral'!$E$11:$G$47</definedName>
    <definedName name="_xlnm.Print_Area" localSheetId="7">'Infraestructura'!$A$14:$G$47</definedName>
  </definedNames>
  <calcPr fullCalcOnLoad="1"/>
</workbook>
</file>

<file path=xl/sharedStrings.xml><?xml version="1.0" encoding="utf-8"?>
<sst xmlns="http://schemas.openxmlformats.org/spreadsheetml/2006/main" count="1775" uniqueCount="289">
  <si>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</si>
  <si>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</si>
  <si>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</si>
  <si>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</si>
  <si>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</si>
  <si>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</si>
  <si>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</si>
  <si>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</si>
  <si>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</si>
  <si>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</si>
  <si>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</si>
  <si>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</si>
  <si>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</si>
  <si>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</si>
  <si>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</si>
  <si>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</si>
  <si>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</si>
  <si>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</si>
  <si>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</si>
  <si>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</si>
  <si>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LÍNEA (S) ACCIÓN PMD </t>
  </si>
  <si>
    <t xml:space="preserve">DATOS ESTADÍSTICOS  </t>
  </si>
  <si>
    <t>FEBRERO</t>
  </si>
  <si>
    <t>TOTAL ANUAL</t>
  </si>
  <si>
    <t>INDICADORES DE GESTIÓN</t>
  </si>
  <si>
    <t>No. PP</t>
  </si>
  <si>
    <t>UNIDAD RESPONSABLE (DEPTO)</t>
  </si>
  <si>
    <t>Desarrollo Económico y Turismo</t>
  </si>
  <si>
    <t>CONCEPTO</t>
  </si>
  <si>
    <t>DATOS DESAGREGADOS</t>
  </si>
  <si>
    <t>SEXO</t>
  </si>
  <si>
    <t>MUJERES</t>
  </si>
  <si>
    <t>HOMBRES</t>
  </si>
  <si>
    <t>OTRA</t>
  </si>
  <si>
    <t>TOTAL MES</t>
  </si>
  <si>
    <t>EDAD</t>
  </si>
  <si>
    <t>0 A 11 AÑOS</t>
  </si>
  <si>
    <t>12 A 17 AÑOS</t>
  </si>
  <si>
    <t>18 A 29 AÑOS</t>
  </si>
  <si>
    <t>30 A 59 AÑOS</t>
  </si>
  <si>
    <t>60 AÑOS EN ADELANTE</t>
  </si>
  <si>
    <t>PROCEDENCIA</t>
  </si>
  <si>
    <t>COLONIAS</t>
  </si>
  <si>
    <t>COMISARÍAS</t>
  </si>
  <si>
    <t>CARACTERÍSTICAS</t>
  </si>
  <si>
    <t>DISCAPACIDAD</t>
  </si>
  <si>
    <t>PUEBLOS ORIGINARIOS</t>
  </si>
  <si>
    <t xml:space="preserve"> </t>
  </si>
  <si>
    <t>N/A</t>
  </si>
  <si>
    <t>EVALUACIÓN DE PROGRAMAS PRESUPUESTARIOS DERIVADOS DEL PLAN MUNICIPAL DE DESARROLLO 2021-2024</t>
  </si>
  <si>
    <t>Subdireccion de Desarrollo Económico</t>
  </si>
  <si>
    <t>Centro de Atención Empresarial</t>
  </si>
  <si>
    <t>TOTAL</t>
  </si>
  <si>
    <t>PROPORCIONAR CAPACITACIÓN A MICROEMPRESAS PARA SU FORTALECIMIENTO.
GESTIONAR LA FORMALIZACIÓN DE LAS MICROEMPRESAS DEL MUNICIPIO DE MÉRIDA.</t>
  </si>
  <si>
    <t>CENTRO DE ATENCIÓN EMPRESARIAL</t>
  </si>
  <si>
    <t>LAS MIPYMES DE BAJO IMPACTO EN EL MUNICIPIO DE MÉRIDA, RECIBEN SERVICIOS PARA SU FORMALIZACIÓN.</t>
  </si>
  <si>
    <t>CAPACITACIÓN IMPARTIDA A LAS MIPYMES</t>
  </si>
  <si>
    <t>APERTURA DE NEGOCIOS REALIZADAS EN TRES DÍAS HÁBILES.</t>
  </si>
  <si>
    <t>ASESORIAS PROPORCIONADAS A LAS MIPYMES</t>
  </si>
  <si>
    <t>ADMINISTRACIÓN DE LA BASE DE DATOS DE LAS MIPYMES INSCRITOS A LA CAPACITACIÓN.</t>
  </si>
  <si>
    <t>TOTAL MIPYMES CAPACITADAS</t>
  </si>
  <si>
    <t>DIFUSION DEL CAE Y DEL SARE  TRAVÉS DE REDES SOCIALES</t>
  </si>
  <si>
    <t xml:space="preserve">PORCENTAJE DE CIUDADANOS VINCULADOS A LAS MIPYMES QUE CONCLUYEN LA CAPACITACIÓN EN LÍNEA PARA SU FORTALECIMIENTO.
</t>
  </si>
  <si>
    <t>PORCENTAJE DE NEGOCIOS APERTURADOS EN TRES DÍAS.</t>
  </si>
  <si>
    <t xml:space="preserve">PORCENTAJE DE MIPYMES QUE SE FORMALIZAN. </t>
  </si>
  <si>
    <t>NUMERO DE MIPYMES CAPACITADAS</t>
  </si>
  <si>
    <t xml:space="preserve">NUMERO DE PERSONAS ALCANZADAS A TRAVÉS DE LAS CAMPAÑAS REALIZADAS. </t>
  </si>
  <si>
    <t xml:space="preserve">NÚMERO DE OPERACIONES REALIZADAS EN LOS CENTROS DE ATENCION EMPRESARIAL </t>
  </si>
  <si>
    <t xml:space="preserve">NÚMERO DE EMPLEOS GENERADOS DE LAS APERTURAS REALIZADAS. </t>
  </si>
  <si>
    <t xml:space="preserve">INVERSIÓN REALIZADA POR LAS EMPRESAS APERTURADAS. </t>
  </si>
  <si>
    <t xml:space="preserve">NUMERO DE PERSONAS QUE RECIBEN ASESORIAS PARA FORMALIZAR SU NEGOCIO. </t>
  </si>
  <si>
    <t xml:space="preserve"> FACILITAR EL DESARROLLO ADMINISTRATIVO DE LAS EMPRESAS DE MÉRIDA, MEDIANTE LA PRESTACIÓN DE SERVICIOS EN EL CENTRO DE ATENCIÓN EMPRESARIAL.</t>
  </si>
  <si>
    <t>TURISMO</t>
  </si>
  <si>
    <t>VINCULACIÓN</t>
  </si>
  <si>
    <t>Capacitar a los prestadores de servicios turísticos para continuar especializándose en las habilidades y competencias de la demanda actual, innovando en el uso de herramientas tecnológicas.</t>
  </si>
  <si>
    <t>Turismo de Excelencia</t>
  </si>
  <si>
    <t>TOTAL PERSONAS CAPACITADAS</t>
  </si>
  <si>
    <t>GESTIÓN DE CURSOS DE CAPACITACIÓN</t>
  </si>
  <si>
    <t>NÚMERO DE CURSOS
ORGANIZADOS.</t>
  </si>
  <si>
    <t>Vincular con consulados, embajadas e instituciones relacionadas en la materia para generar alianzas estratégicas para el desarrollo económico y turístico.</t>
  </si>
  <si>
    <t>Alianzas Estrategicas</t>
  </si>
  <si>
    <t>VINCULACIONES REALIZADAS</t>
  </si>
  <si>
    <t>Desarrollar programas de intercambio amplio con centros de investigación, instituciones académicas y empresas, tanto locales, nacionales como internacionales.</t>
  </si>
  <si>
    <t>Vincular y difundir las acciones que fomenten basura cero al sector turístico.</t>
  </si>
  <si>
    <t>Establecer una red con las ciudades hermanadas con Mérida para reactivar e implementar intercambios económicos y culturales.</t>
  </si>
  <si>
    <t xml:space="preserve">Analizar la conveniencia de nuevos hermanamientos y acuerdos de colaboración con ciudades afines en términos económicos, culturales y gastronómicos. </t>
  </si>
  <si>
    <t>PARTICIPACIÓN DEL PERSONAL DEL SECTOR TURÍSTICO Y DE LAS Y LOS INTERESADOS EN FORMAR PARTE DEL MISMO, EN LOS CURSOS DE CAPACITACIÓN</t>
  </si>
  <si>
    <t>NUMERO  DE PARTICIPANTES A LOS CURSOS DE CAPACITACIÓN TURÍSTICA</t>
  </si>
  <si>
    <t>Promover la calidad del servicio proporcionado por las y los prestadores de servicios turísticos, mediante herramientas de capacitación virtual y presencial para satisfacer las necesidades de las y los turistas.</t>
  </si>
  <si>
    <t>NUMERO DE CURSOS ORGANIZADOS</t>
  </si>
  <si>
    <t>Fortalecer relaciones con el sector empresarial, turístico, sociedad civil e instancias de gobierno, mediante estrategias de vinculación en modalidad vitual y presencial para impulsar la colaboración mutua.</t>
  </si>
  <si>
    <t>NÚMERO DE VINCULACIONES</t>
  </si>
  <si>
    <t>VINCULACIONES CONSOLIDADAS ENTRE EL SECTOR TURÍSTICO, EMPRESARIAL Y LA SOCIEDAD EN GENERAL.</t>
  </si>
  <si>
    <t>Desarrollo Económico</t>
  </si>
  <si>
    <t>Centro Municipal de Emprendedores</t>
  </si>
  <si>
    <t>CONSOLIDAR LOS PROGRAMAS DE CAPACITACIÓN ACORDES A LAS NECESIDADES DE LAS Y LOS EMPRENDEDORES EN
MODALIDAD HÍBRIDA (PRESENCIAL Y VIRTUAL), A TRAVÉS DEL USO DE HERRAMIENTAS DIGITALES.</t>
  </si>
  <si>
    <t>IMPULSAR EL CENTRO MUNICIPAL DE EMPRENDEDORES.</t>
  </si>
  <si>
    <t>IMPULSAR EL EMPRENDIMIENTO EN EL MUNICIPIO DE MÉRIDA A TRAVÉS DE LA INNOVACIÓN, DESARROLLO Y FORMACIÓN EMPRESARIAL, ARTICULADO POR EL CENTRO MUNICIPAL DE
EMPRENDEDORES.</t>
  </si>
  <si>
    <t>PARTICIPACIÓN DE LAS Y LOS EMPRENDEDORES EN LOS CURSOS DE CAPACITACIÓN INTEGRAL EN TEMAS ADMINISTRATIVOS</t>
  </si>
  <si>
    <t>TOTAL DE PARTICIPANTES</t>
  </si>
  <si>
    <t xml:space="preserve">NUMERO DE CURSOS DE CAPACITACIÓN IMPARTIDOS EN TEMAS ADMINISTRATIVOS </t>
  </si>
  <si>
    <t>NÚMERO DE CURSOS</t>
  </si>
  <si>
    <t>APOYAR A LA COLOCACIÓN DE LOS PRODUCTOS TERMINADOS DEL CENTRO MUNICIPAL DE EMPRENDEDORES</t>
  </si>
  <si>
    <t xml:space="preserve">NÚMERO DE CONVOCATORIAS PARA APOYAR A LAS Y LOS EMPRENDEDORES EN LA FORMALIZACIÓN DE SUS PROYECTOS </t>
  </si>
  <si>
    <t>NÚMERO DE CONVOCATORIAS REALIZADAS</t>
  </si>
  <si>
    <t>GESTIÓN DE  APOYOS ECONÓMICOS PARA LA FORMALIZACIÓN DE LOS MODELOS DE NEGOCIO</t>
  </si>
  <si>
    <t>TOTAL DE APOYOS OTORGADOS</t>
  </si>
  <si>
    <t>DESARROLLO DE CONVOCATORIAS PARA LA FORMALIZACIÓN DE LOS NEGOCIOS</t>
  </si>
  <si>
    <t>TOTAL DE PROYECTOS FINALIZADOS/TOTAL DE PROYECTOS SELECCIONADOS</t>
  </si>
  <si>
    <t>DAR MAYOR PROMOCIÓN DE LOS SERVICIOS QUE OFRECE EL CENTRO MUNICIPAL DE EMPRENDEDORES A TRAVÉS DE MEDIOS DIGITALES.</t>
  </si>
  <si>
    <t>NÚMERO DE LAS Y LOS CIUDADANOS QUE SE ACERCAN A PEDIR INFORMES AL CENTRO MUNICIPAL DE EMPRENDEDORES</t>
  </si>
  <si>
    <t>NÚMERO DE CIUDADANOS ATENDIDOS</t>
  </si>
  <si>
    <t>FOMENTAR EL EMPRENDIMIENTO DE NUEVOS NEGOCIOS EN EL MUNICIPIO DE MÉRIDA.</t>
  </si>
  <si>
    <t xml:space="preserve">NÚMERO DE PROYECTOS DE EMPRENDIMIENTO APOYADOS </t>
  </si>
  <si>
    <t>NÚMERO DE PROYECTOS APOYADOS</t>
  </si>
  <si>
    <t>NÚMERO DE PROYECTOS ATENDIDOS</t>
  </si>
  <si>
    <t>NÚMERO DE SOLICITUDES RECIBIDAS PARA SER PARTE DEL PROGRAMA PARA INTEGRAR EL CENTRO MUNICIPAL DE EMPRENDEDORES</t>
  </si>
  <si>
    <t>NÚMERO DE SOLICITUDES RECIBIDAS</t>
  </si>
  <si>
    <t>1 A 11 AÑOS</t>
  </si>
  <si>
    <t>13 A 17 AÑOS</t>
  </si>
  <si>
    <t>31 A 59 AÑOS</t>
  </si>
  <si>
    <t>61 AÑOS EN ADELANTE</t>
  </si>
  <si>
    <t>APOYAR A LA DIFUSIÓN DE EMPRESAS GENERADAS EN EL CENTRO MUNICIPAL DE EMPRENDEDORES.</t>
  </si>
  <si>
    <t xml:space="preserve"> CONTROL  DE ASESORÍAS PERSONALIZADAS PARA LA ATENCIÓN DE LOS MODELOS DE NEGOCIO</t>
  </si>
  <si>
    <t>TOTAL DE MENTORIAS</t>
  </si>
  <si>
    <t xml:space="preserve">ORGANIZACIÓN DE EVENTOS PARA LA EXPOSICIÓN DE PRODUCTOS Y/O SERVICIOS DE LOS EMPRENDEDORES. </t>
  </si>
  <si>
    <t>PARTICIPACIÓN DE LOS EMPRENDEDORES EN EVENTOS</t>
  </si>
  <si>
    <t>NÚMERO DE EMPRENDEDORAS BENEFICIADAS DEL PROGRAMA FORTALECER PARA CRECER.</t>
  </si>
  <si>
    <t>GESTIÓNDE EVENTOS PARA LA EXPOSICIÓN DE PRODUCTOS Y/O SERVICIOS DE LOS EMPRENDEDORES</t>
  </si>
  <si>
    <t>PARTICIPACIÓN DE LAS Y LOS EMPRENDEDORES EN EVENTOS</t>
  </si>
  <si>
    <t>TOTAL DE PARTICIPANTES EN EVENTOS</t>
  </si>
  <si>
    <t xml:space="preserve">TOTAL DE VENTAS PERCIBIDAS POR LAS Y LOS EMPRENDEDORES AL CIERRE DEL PROGRAMA </t>
  </si>
  <si>
    <t>TOTAL DE VENTAS ANUALES AL CIERRE DEL PROGRAMA</t>
  </si>
  <si>
    <t>IMPULSAR LA PARTICIPACIÓN Y EL DESARROLLO DE COMPETENCIAS EMPRESARIALES CON EL PROGRAMA ''FORTALECER PARA CRECER''.</t>
  </si>
  <si>
    <t>NÚMERO DE LAS Y LOS EMPRENDEDORES BENEFICIADOS DEL PROGRAMA FORTALECER PARA CRECER</t>
  </si>
  <si>
    <t>NÚMERO DE LAS Y LOS BENEFICIADOS</t>
  </si>
  <si>
    <t>NÚMERO DE MUJERES BENEFICIADAS</t>
  </si>
  <si>
    <t>Micromer</t>
  </si>
  <si>
    <t xml:space="preserve">FINANCIAR LA INICIATIVA EMPRENDEDORA DE LA MUJER A TRAVES DEL FONDO MICROMER MUJER           </t>
  </si>
  <si>
    <t>MICROCRÉDITOS DE MÉRIDA (MICROMER)</t>
  </si>
  <si>
    <t>FORTALECER EL PROCESO OPERATIVO DE LAS EMPRESAS MEDIANTE EL FINANCIAMIENTO PARA CONTRIBUIR AL CRECIMIENTO DE LA ACTIVIDAD ECONÓMICA DEL MUNICIPIO.</t>
  </si>
  <si>
    <t>PERSONAS ATENDIDAS EN EL DEPARTAMENTO DE MICROMER</t>
  </si>
  <si>
    <t>PERSONAS ATENDIDAS</t>
  </si>
  <si>
    <t>Total de Personas Atendidas</t>
  </si>
  <si>
    <t>RECEPCIÓN DE SOLICITUDES DE CRÉDITO</t>
  </si>
  <si>
    <t xml:space="preserve">SOLICITUDES DE CREDITO </t>
  </si>
  <si>
    <t xml:space="preserve">OTORGAR CREDITOS PARA FORTALECER EMPRESAS A TRAVES DE MICROMER          </t>
  </si>
  <si>
    <t>Total Solicitudes de Crédito</t>
  </si>
  <si>
    <t>CRÉDITO AUTORIZADOS A LAS MYPIMES</t>
  </si>
  <si>
    <t>SOLICTUDES DE CRÉDITO AUTORIZADAS</t>
  </si>
  <si>
    <t>VINCULAR Y PROMOVER A EMPRESAS CON BANCOS E INSTITUCIONES FINANCIERAS PARA ACCEDER A CREDITOS DE MAYOR ALCANCE</t>
  </si>
  <si>
    <t>Créditos Autorizados</t>
  </si>
  <si>
    <t>CRÉDITO ENTREGADOS A LAS MYPIMES</t>
  </si>
  <si>
    <t>CREDITOS ENTREGADOS /CREDITOS AUTORIZADOS</t>
  </si>
  <si>
    <t>POCENTAJE DE CRÉDITOS ENTREGADOS</t>
  </si>
  <si>
    <t xml:space="preserve"> RECUPERACIÓN EN EL PROCESO DE LOS CRÉDITOS OTORGADOS</t>
  </si>
  <si>
    <t xml:space="preserve"> LAS MICROEMPRESAS OBTIENEN
CRÉDITOS QUE PERMITEN MEJORAR LA
ECONÓMIA DE LOS HABITANTES DEL
MUNICIPIO DE MÉRIDA.
</t>
  </si>
  <si>
    <t>EMPRESAS  VIGENTES/ EMPRESAS FINANCIADAS</t>
  </si>
  <si>
    <t>POCENTAJE DE CRÉDITOS VIGENTES</t>
  </si>
  <si>
    <t xml:space="preserve">POCENTAJE DE CARTERA </t>
  </si>
  <si>
    <t>Capacitación laboral</t>
  </si>
  <si>
    <t>FORTALECER LAS CAPACIDADES DE LA POBLACIÓN A TRÁVES DE CURSOS DE CAPACITACIÓN PARA FOMENTAR EL EMPLEO Y/O AUTOEMPLEO</t>
  </si>
  <si>
    <t>CURSOS DE CAPACITACIÓN PARA EL EMPLEO Y AUTOEMPLEO</t>
  </si>
  <si>
    <t>PROPORCIONAR CAPACITACIÓN A LA POBLACIÓN DEL MUNICIPIO DE MÉRIDA, A TRÁVES DE CURSOS DIRIGIDOS AL EMPLEO Y/O AUTOEMPLEO</t>
  </si>
  <si>
    <t>LA CIUDADANÍA DEL MUNICIPIO DE MÉRIDA LOGRA EMPLEARSE Y/O AUTOEMPLEARSE MEDIANTE LA CAPACITACIÓN PROPORCIONADA</t>
  </si>
  <si>
    <t>PORCENTAJE DEL ALUMNADO CAPACITADO QUE SE EMPLEO Y/O AUTOEMPLEO</t>
  </si>
  <si>
    <t>CURSOS DE CAPACITACIÓN CONCLUIDOS POR EL ALUMNADO</t>
  </si>
  <si>
    <t>PORCENTAJE DEL ALUMNADO QUE TERMINA LOS CURSOS DE CAPACITACIÓN</t>
  </si>
  <si>
    <t>ESPACIOS DE EXPOSICIÓN Y VENTA PROPORCIONADOS PARA LA PARTICIPACIÓN DEL ALUMNADO</t>
  </si>
  <si>
    <t>PORCENTAJE DEL ALUMNADO QUE PARTICIPA EN LOS ESPACIOS DE EXPOSICIÓN Y VENTA</t>
  </si>
  <si>
    <t>PORPORCIONAR CURSOS DE CAPACITACIÓN A LA CIUDADANÍA PARA EMPLEARSE Y/O AUTOEMPLEARSE</t>
  </si>
  <si>
    <t>NÚMERO DE CURSOS IMPARTIDOS</t>
  </si>
  <si>
    <t>PROMOCIÓN DE LOS CURSOS DE CAPACITACIÓN EN MEDIOS DIGITALES Y TRADICIONALES PARA LA CAPTACIÓN DE DE LA POBLACIÓN INTERESADA</t>
  </si>
  <si>
    <t>PORCENTAJE DEL ALUMNADO CAPTADO A TRÁVES DE LA PROMOCIÓN EN MEDIOS DIGITALES Y TRADICIONALES</t>
  </si>
  <si>
    <t>GESTIÓN DE ESPACIOS PARA EXPOSICIÓN Y VENTA PARA LA CIUDADANÍA EN CAPACITACIÓN</t>
  </si>
  <si>
    <t>NÚMERO DE EVENTOS GESTIONADOS</t>
  </si>
  <si>
    <t>COLABORAR CON INSTITUCIONES EDUCATIVAS PÚBLICAS Y PRIVADAS PARA GENERAR Y OFRECER UN PORTAFOLIO DE CURSOS DE CAPACITACIÓN LABORAL Y DE OFICIOS</t>
  </si>
  <si>
    <t>CONVENIOS DE COLABORACIÓN CON INSTITUCIONES PÚBLICAS Y/O PRIVADAS PARA OTORGAR CURSOS DE CAPACITACIÓN A LA CIUDADANÍA</t>
  </si>
  <si>
    <t>NUMERO DE CURSOS IMPARTIDOS A TRAVÉS DE LOS CONVENIOS</t>
  </si>
  <si>
    <t>TOTAL DE PERSONAS CAPACITADAS</t>
  </si>
  <si>
    <t>TOTAL DE ASESORIAS EFECTUADAS</t>
  </si>
  <si>
    <t>EVENTOS GESTIONADOS</t>
  </si>
  <si>
    <t>VINCULACIÓN EMPRESARIAL Y BOLSA DE TRABAJO</t>
  </si>
  <si>
    <t>PERSONAS CONTRATADAS</t>
  </si>
  <si>
    <t xml:space="preserve"> EMPRESAS REGISTRADAS EN BOLSA DE TRABAJO.</t>
  </si>
  <si>
    <t xml:space="preserve">NÚMERO DE EMPRESAS REGISTRADAS </t>
  </si>
  <si>
    <t>PORCENTAJE DE PERSONAS CONTRATADAS.</t>
  </si>
  <si>
    <t>Vinculación Empresarial y Bolsa de trabajo</t>
  </si>
  <si>
    <t>Fortalecer la jornada de empleo dirigida al sector universitario en coordinación con las instituciones académicas de nivel medio superior.</t>
  </si>
  <si>
    <t xml:space="preserve">NUMERO DE PERSONAS 
CONTRATADAS
</t>
  </si>
  <si>
    <t xml:space="preserve"> PERSONAS QUE 
ASISTIERON A LAS JORNADAS 
DE EMPLEO PRESENCIALES Y 
VIRTUALES
</t>
  </si>
  <si>
    <t>PERSONAS QUE ASISTIERON</t>
  </si>
  <si>
    <t>VACANTES 
OFERTADAS EN LAS JORNADAS, 
MÓDULO MÓVIL, FERIAS Y 
EVENTOS DE EMPLEO 
VIRTUALES Y PRESENCIALES</t>
  </si>
  <si>
    <t>VACANTES OFERTADAS</t>
  </si>
  <si>
    <t xml:space="preserve"> 
PERSONAS CONTRATADA EN 
RELACIÓN CON EL REGISTRO 
EN LA BOLSA DE TRABAJO 
DIGITAL</t>
  </si>
  <si>
    <t>PORCENTAJE DE VACANTES CUBIERTAS EN RELACIÓN DE LAS VACANTES OFERTADAS EN EL PORTAL DE LA BOLSA DE TRABAJO DIGITAL.</t>
  </si>
  <si>
    <t>VINCULAR A LA CIUDADANÍA CON LAS OPORTUNIDADES LABORALES QUE SOLICITE EL SECTOR EMPRESARIAL A TRAVÉS DE LA PLATAFORMA DIGITAL DE LA BOLSA DE TRABAJO.</t>
  </si>
  <si>
    <t>NÚMERO DE PERSONAS QUE ASISTIERON A LAS JORNADAS</t>
  </si>
  <si>
    <t>PORCENTAJE DE VACANTES CUBIERTAS EN LA BOLSA DE TRABAJO DIGITAL</t>
  </si>
  <si>
    <t>Subdireccion de Turismo</t>
  </si>
  <si>
    <t>Mercadotencia y Difusión</t>
  </si>
  <si>
    <t>Promocionar la Oferta Turística Municipal en Mercados Estratégicos</t>
  </si>
  <si>
    <t>Imagen Turística de Mérida</t>
  </si>
  <si>
    <t>Difundir información relevante del municipio de Mérida a los consumidores finales del sector turístico, mediante campañas de medios tradicionales y digitales.</t>
  </si>
  <si>
    <t>Posicionamiento  de la marca VISITMERIDAMX</t>
  </si>
  <si>
    <t>Numero de alcance en redes sociales</t>
  </si>
  <si>
    <t xml:space="preserve">Comunicar y Difundir  Local Regional Nacional e Internacional de la Oferta de los Atractivos Turísticos del Municipio </t>
  </si>
  <si>
    <t>Administración de los medios digitales</t>
  </si>
  <si>
    <t>Número de interacciones de usuarios en redes sociales</t>
  </si>
  <si>
    <t>Promoción de la Oferta Turística Municipal en Mercados Estratégicos</t>
  </si>
  <si>
    <t>Mérida como Destino Turístico</t>
  </si>
  <si>
    <t xml:space="preserve">Mejorar la actividad turística del Municipio de Mérida mediante estratégicas de promoción que beneficien a la oferta turística de Mérida y ciudadanía en general </t>
  </si>
  <si>
    <t xml:space="preserve">Participación en eventos de promoción turítica por parte de la Dirección de Desarrollo Económico y Turismo. </t>
  </si>
  <si>
    <t xml:space="preserve">Número de participaciones en eventos de promoción turística (Eventos asistidos) </t>
  </si>
  <si>
    <t xml:space="preserve">Comunicación y Difusión Local Regional Nacional e Internacional de la Oferta de los Atractivos Turísticos del Municipio </t>
  </si>
  <si>
    <t xml:space="preserve">Registro de convocatoria y asistencia a los eventos </t>
  </si>
  <si>
    <t xml:space="preserve">Número de participantes en eventos </t>
  </si>
  <si>
    <t>Alianzas estratrégicas con prestadores de servicios turísticos</t>
  </si>
  <si>
    <t>Número de Alianzas estratégicas</t>
  </si>
  <si>
    <t>Turismo</t>
  </si>
  <si>
    <t>Atención Turística</t>
  </si>
  <si>
    <t>Desarrollar Nuevos Productos Turísticos y Culturales en Mérida y sus Comisarías</t>
  </si>
  <si>
    <t>Atención y Servicios Turísticos</t>
  </si>
  <si>
    <t>Información turistica en módulos de información</t>
  </si>
  <si>
    <t>Número de turistas atendidos en los módulos</t>
  </si>
  <si>
    <t>Visitas guiadas</t>
  </si>
  <si>
    <t>Participación de los turistas en las visitas guiadas</t>
  </si>
  <si>
    <t>Brindar a las y los turistas una imagen de Mérida como destino turístico atractivo, cultural y vanguardista, ofreciendo nuevos productos turísticos y rutas urbanas, mediante la atención profesional y un servicio de excelencia.</t>
  </si>
  <si>
    <t>Número de visitas guiadas</t>
  </si>
  <si>
    <t>Número de turistas atendidos en las visitas guiadas</t>
  </si>
  <si>
    <t>Infraestructura</t>
  </si>
  <si>
    <t xml:space="preserve">Desarrollar nuevos productos Turísticos y culturales en Mérida y sus Comisarías.. </t>
  </si>
  <si>
    <t>Ferias y Eventos Turistico</t>
  </si>
  <si>
    <t>Impulsar el desarrollo sostenido para las y los Artesanos y Oferentes que participen en las ferias, expos y eventos mediante el otorgamiento de espacios, y creación de puntos de comercialización directa (Física o Virtual)</t>
  </si>
  <si>
    <t xml:space="preserve">Administración de las y los artesanos participantes </t>
  </si>
  <si>
    <t>Lista de artesanos invitados/ lLista de artesanos participantes</t>
  </si>
  <si>
    <t xml:space="preserve">Numero de participantes </t>
  </si>
  <si>
    <t>Programas Permanentes  de la Ciudad de Mérida</t>
  </si>
  <si>
    <t>Beneficiar a los artesanos de la Ciudad de Mérida que participan en los Programas Permanentes, mediante el otorgamiento de un espacio de comercialización directa, contribuyendo a mejorar la economía de las o los participantes.</t>
  </si>
  <si>
    <t>Supervsar los espacios asignados a las y los oferentes de los Programas Permanentes</t>
  </si>
  <si>
    <t>Artesanos y Artesanas participantes</t>
  </si>
  <si>
    <t>Enriquecer la oferta de espectaculoe en la Feria Tunich</t>
  </si>
  <si>
    <t>Feria Artesanal Tunich</t>
  </si>
  <si>
    <t xml:space="preserve">Difundir la riqueza cultural, Gastronómica y artesanal del Municipio de Mérida mediante un área de comerzalización presencial o virtual que permita generar una derrama económica en beneficio de los productores arteanales y sus familias. </t>
  </si>
  <si>
    <t>Coordinación de logística para el cumplimiento y realización de la Feria Artesanal Tunich</t>
  </si>
  <si>
    <t>Numero de encuestados/Lista de  Artesanos Registrados</t>
  </si>
  <si>
    <t>Impulsar y difundir la Feria Tunich en  modalidad hibrida, para generar una oferta más atractiva al visitante local y foráneo</t>
  </si>
  <si>
    <t>Administrar el Padrón de oferentes de los Programas Permanentes</t>
  </si>
  <si>
    <t xml:space="preserve"> Lista de Artesanos Participantes/Lista del Padrón de Artesanos  </t>
  </si>
  <si>
    <t xml:space="preserve">Proyectar el alcance de la feria Tunich a estados o países que también tengan como primcipal actividad económica en piedra. </t>
  </si>
  <si>
    <t>Impulsar internacionalmente la Gastronomía local a través de eventos y/o campañas en medios digitales.</t>
  </si>
  <si>
    <t>Festivales Gastronómicos</t>
  </si>
  <si>
    <t>GENERAR EL DESARROLLO SOSTENIBLE DE LA CIUDADANÍA A TRÁVES DE LA ORGANIZACIÓN DE EVENTOS GASTRONÓMICOS QUE FOMENTEN LA COHESIÓN SOCIAL Y LA PROMOCIÓN DE LAS BUENAS PRÁCTICAS.</t>
  </si>
  <si>
    <t xml:space="preserve">Festivales realizados </t>
  </si>
  <si>
    <t xml:space="preserve">Número de Festivales realizados </t>
  </si>
  <si>
    <t>Gestionar la adecuación de un espacio urbano como corredor Gastronómico y Turístico</t>
  </si>
  <si>
    <t>Promocionar y difundor los festivales de Gastronomía Regional</t>
  </si>
  <si>
    <t>Círculo 47</t>
  </si>
  <si>
    <t xml:space="preserve">META </t>
  </si>
  <si>
    <t>Generar espacios y vínculos para la comercialización de productos locales que promuevan la sostenibilidad y acceso a mercados justos.</t>
  </si>
  <si>
    <t>CÍRCULO 47</t>
  </si>
  <si>
    <t>MEJORAR LA SOSTENIBILIDAD DE LAS ACTIVIDADES AGROPECUARIAS DE LAS COMISARÍAS DE MÉRIDA, MEDIANTE LA
VINCULACIÓN DE LOS PRODUCTORES A MERCADOS JUSTOS.</t>
  </si>
  <si>
    <t>DIFUSIÓN DE LAS GRANJAS LOCALES EN LA CIUDADANÍA DE MÉRIDA.</t>
  </si>
  <si>
    <t>NÚMERO DE VISITAS AL MICROSITIO WEB</t>
  </si>
  <si>
    <t>Evaluar, reforzar y dar difusión a los programas de apoyo económico y productivo para fomentar la microeconomía.</t>
  </si>
  <si>
    <t>Establecer espacios y/o herramientas digitales adecuadas para el comercio de productos y servicios de las y los pequeños y medianos productores de las comisarías y colonias de Mérida.</t>
  </si>
  <si>
    <t>Consolidar mecanismos de difusión y promoción de los servicios y actividades que se realizan en las comisarías.</t>
  </si>
  <si>
    <t>Apoyar la vinculación a mercados y fortalecimiento a productores locales con experiencia.</t>
  </si>
  <si>
    <t xml:space="preserve">CARTERA VIGENTE /CARTERA OTORGADA </t>
  </si>
  <si>
    <t>Vincular con las cámaras empresariales e instituciones sociales y académicas para el desarrollo de las comisarías.</t>
  </si>
  <si>
    <t>NUMERO DE COMISARÍAS EN LAS QUE SE IMPARTEN LOS TALLERES</t>
  </si>
  <si>
    <t>TALLERES DE CAPACITACIÓN EN BUENAS PRÁCTICAS PRODUCTIVAS EN LAS COMISARÍAS DE MÉRIDA.</t>
  </si>
  <si>
    <t>VINCULACIÓN DE LAS Y LOS PRODUCTORES CON MERCADOS JUSTOS.</t>
  </si>
  <si>
    <t>NUMERO DE RUBROS AGROPECUARIOS VINCULADOS A MERCADOS.</t>
  </si>
  <si>
    <t>REGISTRO DE LAS Y LOS PRODUCTORES BENEFICIADOS, PARA LA COMERCIALIZACIÓN DE SUS PRODUCTOS.</t>
  </si>
  <si>
    <t>NUMERO DE APOYOS OTORGADOS A LAS Y LOS PRODUCTORES.</t>
  </si>
  <si>
    <t xml:space="preserve">CAPACITACIÓN A PRODUCTORES DE LA COMISARIAS DE MÉRIDA EN PRÁCTICAS PRODUCTIVAS </t>
  </si>
  <si>
    <t xml:space="preserve"> 4</t>
  </si>
  <si>
    <t xml:space="preserve"> 
PERSONAS CONTRATADA EN 
RELACIÓN CON LOS ATENDIDOS 
EN LA BOLSA DE TRABAJO 
DIGITAL</t>
  </si>
  <si>
    <t xml:space="preserve">NÚMERO DE EMPRESAS REGISTRADAS EN LA BOLSA DE TRABAJO </t>
  </si>
  <si>
    <t>NÚMERO DE VACANTES OFERTADAS</t>
  </si>
  <si>
    <t xml:space="preserve">COMISARIAS CAPACITADAS </t>
  </si>
  <si>
    <t>NÚMERO DE PERSONAS INSCRITAS A TRÁVES DE LA PROMOCIÓN EN MEDIOS DIGITALES Y TRADICIONALES</t>
  </si>
  <si>
    <t>NÚMERO DE PERSONAS CAPTADAS A TRÁVES DE LA PROMOCIÓN EN MEDIOS DIGITALES Y TRADICIONALES</t>
  </si>
  <si>
    <t>NUMERO DE AGROPECUARIOS VINCULADOS</t>
  </si>
  <si>
    <t xml:space="preserve">NUMERO DE COMISARIAS CAPACITADAS </t>
  </si>
  <si>
    <t>PERSONS CONTRATADAS BOLSA DIGITAL</t>
  </si>
  <si>
    <t>PERSONAS CONTRATADAS EN RELACIÓN A LAS ATENDIDAS</t>
  </si>
  <si>
    <t>VACANTES CUBIERTAS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</si>
</sst>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_ ;\-#,##0\ "/>
    <numFmt numFmtId="166" formatCode="[$-80A]dddd\,\ dd&quot; de &quot;mmmm&quot; de &quot;yyyy"/>
    <numFmt numFmtId="167" formatCode="[$-80A]hh:mm:ss\ AM/PM"/>
    <numFmt numFmtId="168" formatCode="[$-80A]dddd\,\ d&quot; de &quot;mmmm&quot; de &quot;yyyy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0.0"/>
    <numFmt numFmtId="175" formatCode="&quot;$&quot;#,##0"/>
    <numFmt numFmtId="176" formatCode="0.000000000"/>
    <numFmt numFmtId="177" formatCode="0.00000000"/>
    <numFmt numFmtId="178" formatCode="0.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00%"/>
    <numFmt numFmtId="184" formatCode="0.00000000000000%"/>
    <numFmt numFmtId="185" formatCode="0.0000%"/>
    <numFmt numFmtId="186" formatCode="0.00000%"/>
    <numFmt numFmtId="187" formatCode="0.000000000000000%"/>
    <numFmt numFmtId="188" formatCode="0.0000000000000000%"/>
    <numFmt numFmtId="189" formatCode="0.0000000000000%"/>
    <numFmt numFmtId="190" formatCode="0.000000000000%"/>
    <numFmt numFmtId="191" formatCode="0.00000000000%"/>
    <numFmt numFmtId="192" formatCode="0.0000000000%"/>
    <numFmt numFmtId="193" formatCode="0.000000000%"/>
    <numFmt numFmtId="194" formatCode="0.00000000%"/>
    <numFmt numFmtId="195" formatCode="0.0000000%"/>
    <numFmt numFmtId="196" formatCode="0.000000%"/>
    <numFmt numFmtId="197" formatCode="_-* #,##0.0_-;\-* #,##0.0_-;_-* &quot;-&quot;??_-;_-@_-"/>
    <numFmt numFmtId="198" formatCode="_-* #,##0_-;\-* #,##0_-;_-* &quot;-&quot;??_-;_-@_-"/>
    <numFmt numFmtId="199" formatCode="#,##0.000"/>
    <numFmt numFmtId="200" formatCode="#,##0.0"/>
    <numFmt numFmtId="201" formatCode="&quot;$&quot;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Barlow Light"/>
      <family val="0"/>
    </font>
    <font>
      <b/>
      <sz val="10"/>
      <color indexed="8"/>
      <name val="Barlow Light"/>
      <family val="0"/>
    </font>
    <font>
      <sz val="10"/>
      <color indexed="8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10"/>
      <color indexed="8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 Light"/>
      <family val="2"/>
    </font>
    <font>
      <b/>
      <sz val="14"/>
      <color indexed="8"/>
      <name val="Calibri Light"/>
      <family val="2"/>
    </font>
    <font>
      <sz val="11"/>
      <color indexed="8"/>
      <name val="Calibri Light"/>
      <family val="2"/>
    </font>
    <font>
      <b/>
      <sz val="26"/>
      <color indexed="8"/>
      <name val="Calibri Light"/>
      <family val="2"/>
    </font>
    <font>
      <b/>
      <sz val="24"/>
      <color indexed="8"/>
      <name val="Calibri Light"/>
      <family val="2"/>
    </font>
    <font>
      <b/>
      <sz val="14"/>
      <color indexed="9"/>
      <name val="Barlow Light"/>
      <family val="0"/>
    </font>
    <font>
      <b/>
      <sz val="9"/>
      <color indexed="8"/>
      <name val="Barlow Light"/>
      <family val="0"/>
    </font>
    <font>
      <b/>
      <sz val="10"/>
      <color indexed="9"/>
      <name val="Barlow Light"/>
      <family val="0"/>
    </font>
    <font>
      <b/>
      <sz val="20"/>
      <color indexed="8"/>
      <name val="Calibri Light"/>
      <family val="2"/>
    </font>
    <font>
      <b/>
      <sz val="11"/>
      <color indexed="9"/>
      <name val="Calibri Light"/>
      <family val="2"/>
    </font>
    <font>
      <b/>
      <sz val="12"/>
      <color indexed="9"/>
      <name val="Calibri Light"/>
      <family val="2"/>
    </font>
    <font>
      <b/>
      <sz val="16"/>
      <color indexed="9"/>
      <name val="Barlow Ligh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alibri Light"/>
      <family val="2"/>
    </font>
    <font>
      <b/>
      <sz val="26"/>
      <color theme="1"/>
      <name val="Calibri Light"/>
      <family val="2"/>
    </font>
    <font>
      <b/>
      <sz val="24"/>
      <color theme="1"/>
      <name val="Calibri Light"/>
      <family val="2"/>
    </font>
    <font>
      <b/>
      <sz val="14"/>
      <color theme="0"/>
      <name val="Barlow Light"/>
      <family val="0"/>
    </font>
    <font>
      <b/>
      <sz val="9"/>
      <color theme="1"/>
      <name val="Barlow Light"/>
      <family val="0"/>
    </font>
    <font>
      <b/>
      <sz val="10"/>
      <color theme="1"/>
      <name val="Calibri Light"/>
      <family val="2"/>
    </font>
    <font>
      <b/>
      <sz val="10"/>
      <color theme="1"/>
      <name val="Barlow Light"/>
      <family val="0"/>
    </font>
    <font>
      <sz val="10"/>
      <color theme="1"/>
      <name val="Barlow Light"/>
      <family val="0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0"/>
      <color theme="0"/>
      <name val="Barlow Light"/>
      <family val="0"/>
    </font>
    <font>
      <b/>
      <sz val="20"/>
      <color theme="1"/>
      <name val="Calibri Light"/>
      <family val="2"/>
    </font>
    <font>
      <b/>
      <sz val="12"/>
      <color theme="0"/>
      <name val="Calibri Light"/>
      <family val="2"/>
    </font>
    <font>
      <b/>
      <sz val="11"/>
      <color theme="0"/>
      <name val="Calibri Light"/>
      <family val="2"/>
    </font>
    <font>
      <b/>
      <sz val="16"/>
      <color theme="0"/>
      <name val="Barlow Ligh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699890613556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/>
      <bottom style="medium"/>
    </border>
    <border>
      <left style="thin"/>
      <right style="thick"/>
      <top/>
      <bottom style="medium"/>
    </border>
    <border>
      <left/>
      <right style="thin"/>
      <top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>
        <color indexed="63"/>
      </bottom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thick"/>
      <top>
        <color indexed="63"/>
      </top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/>
      <top/>
      <bottom style="thin"/>
    </border>
    <border>
      <left style="medium"/>
      <right>
        <color indexed="63"/>
      </right>
      <top/>
      <bottom/>
    </border>
    <border>
      <left style="medium"/>
      <right/>
      <top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990">
    <xf numFmtId="0" fontId="0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1" fontId="6" fillId="0" borderId="14" xfId="51" applyNumberFormat="1" applyFont="1" applyBorder="1" applyAlignment="1">
      <alignment horizontal="center" vertical="center" wrapText="1"/>
    </xf>
    <xf numFmtId="1" fontId="6" fillId="0" borderId="15" xfId="51" applyNumberFormat="1" applyFont="1" applyBorder="1" applyAlignment="1">
      <alignment horizontal="center" vertical="center" wrapText="1"/>
    </xf>
    <xf numFmtId="1" fontId="6" fillId="0" borderId="16" xfId="51" applyNumberFormat="1" applyFont="1" applyBorder="1" applyAlignment="1">
      <alignment horizontal="center" vertical="center" wrapText="1"/>
    </xf>
    <xf numFmtId="1" fontId="6" fillId="0" borderId="17" xfId="51" applyNumberFormat="1" applyFont="1" applyBorder="1" applyAlignment="1">
      <alignment horizontal="center" vertical="center" wrapText="1"/>
    </xf>
    <xf numFmtId="1" fontId="6" fillId="0" borderId="12" xfId="51" applyNumberFormat="1" applyFont="1" applyBorder="1" applyAlignment="1">
      <alignment horizontal="center" vertical="center" wrapText="1"/>
    </xf>
    <xf numFmtId="1" fontId="6" fillId="0" borderId="10" xfId="51" applyNumberFormat="1" applyFont="1" applyBorder="1" applyAlignment="1">
      <alignment horizontal="center" vertical="center" wrapText="1"/>
    </xf>
    <xf numFmtId="1" fontId="6" fillId="0" borderId="13" xfId="51" applyNumberFormat="1" applyFont="1" applyBorder="1" applyAlignment="1">
      <alignment horizontal="center" vertical="center" wrapText="1"/>
    </xf>
    <xf numFmtId="1" fontId="6" fillId="0" borderId="18" xfId="51" applyNumberFormat="1" applyFont="1" applyBorder="1" applyAlignment="1">
      <alignment horizontal="center" vertical="center" wrapText="1"/>
    </xf>
    <xf numFmtId="1" fontId="6" fillId="0" borderId="11" xfId="51" applyNumberFormat="1" applyFont="1" applyBorder="1" applyAlignment="1">
      <alignment horizontal="center" vertical="center" wrapText="1"/>
    </xf>
    <xf numFmtId="1" fontId="6" fillId="0" borderId="19" xfId="51" applyNumberFormat="1" applyFont="1" applyBorder="1" applyAlignment="1">
      <alignment horizontal="center" vertical="center" wrapText="1"/>
    </xf>
    <xf numFmtId="1" fontId="6" fillId="0" borderId="20" xfId="51" applyNumberFormat="1" applyFont="1" applyBorder="1" applyAlignment="1">
      <alignment horizontal="center" vertical="center" wrapText="1"/>
    </xf>
    <xf numFmtId="1" fontId="7" fillId="0" borderId="10" xfId="51" applyNumberFormat="1" applyFont="1" applyBorder="1" applyAlignment="1">
      <alignment horizontal="center" vertical="center" wrapText="1"/>
    </xf>
    <xf numFmtId="1" fontId="7" fillId="0" borderId="20" xfId="51" applyNumberFormat="1" applyFont="1" applyBorder="1" applyAlignment="1">
      <alignment horizontal="center" vertical="center" wrapText="1"/>
    </xf>
    <xf numFmtId="1" fontId="6" fillId="0" borderId="21" xfId="51" applyNumberFormat="1" applyFont="1" applyBorder="1" applyAlignment="1">
      <alignment horizontal="center" vertical="center" wrapText="1"/>
    </xf>
    <xf numFmtId="1" fontId="6" fillId="0" borderId="22" xfId="51" applyNumberFormat="1" applyFont="1" applyBorder="1" applyAlignment="1">
      <alignment horizontal="center" vertical="center" wrapText="1"/>
    </xf>
    <xf numFmtId="1" fontId="6" fillId="0" borderId="23" xfId="51" applyNumberFormat="1" applyFont="1" applyBorder="1" applyAlignment="1">
      <alignment horizontal="center" vertical="center" wrapText="1"/>
    </xf>
    <xf numFmtId="1" fontId="6" fillId="0" borderId="24" xfId="51" applyNumberFormat="1" applyFont="1" applyBorder="1" applyAlignment="1">
      <alignment horizontal="center" vertical="center" wrapText="1"/>
    </xf>
    <xf numFmtId="1" fontId="7" fillId="0" borderId="15" xfId="51" applyNumberFormat="1" applyFont="1" applyBorder="1" applyAlignment="1">
      <alignment horizontal="center" vertical="center" wrapText="1"/>
    </xf>
    <xf numFmtId="1" fontId="6" fillId="0" borderId="25" xfId="51" applyNumberFormat="1" applyFont="1" applyBorder="1" applyAlignment="1">
      <alignment horizontal="center" vertical="center" wrapText="1"/>
    </xf>
    <xf numFmtId="1" fontId="58" fillId="0" borderId="26" xfId="51" applyNumberFormat="1" applyFont="1" applyBorder="1" applyAlignment="1">
      <alignment horizontal="center" vertical="center" wrapText="1"/>
    </xf>
    <xf numFmtId="1" fontId="58" fillId="0" borderId="27" xfId="51" applyNumberFormat="1" applyFont="1" applyBorder="1" applyAlignment="1">
      <alignment horizontal="center" vertical="center" wrapText="1"/>
    </xf>
    <xf numFmtId="1" fontId="58" fillId="0" borderId="28" xfId="51" applyNumberFormat="1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63" fillId="33" borderId="29" xfId="0" applyFont="1" applyFill="1" applyBorder="1" applyAlignment="1">
      <alignment vertical="center" wrapText="1"/>
    </xf>
    <xf numFmtId="0" fontId="64" fillId="0" borderId="30" xfId="0" applyFont="1" applyBorder="1" applyAlignment="1">
      <alignment horizontal="center"/>
    </xf>
    <xf numFmtId="0" fontId="64" fillId="0" borderId="31" xfId="0" applyFont="1" applyBorder="1" applyAlignment="1">
      <alignment horizontal="center"/>
    </xf>
    <xf numFmtId="0" fontId="64" fillId="0" borderId="31" xfId="0" applyFont="1" applyFill="1" applyBorder="1" applyAlignment="1">
      <alignment horizontal="center"/>
    </xf>
    <xf numFmtId="0" fontId="64" fillId="0" borderId="32" xfId="0" applyFont="1" applyFill="1" applyBorder="1" applyAlignment="1">
      <alignment horizontal="center" wrapText="1"/>
    </xf>
    <xf numFmtId="0" fontId="64" fillId="0" borderId="33" xfId="0" applyFont="1" applyBorder="1" applyAlignment="1">
      <alignment horizontal="center"/>
    </xf>
    <xf numFmtId="0" fontId="64" fillId="0" borderId="34" xfId="0" applyFont="1" applyFill="1" applyBorder="1" applyAlignment="1">
      <alignment horizontal="center" wrapText="1"/>
    </xf>
    <xf numFmtId="1" fontId="6" fillId="0" borderId="35" xfId="51" applyNumberFormat="1" applyFont="1" applyBorder="1" applyAlignment="1">
      <alignment horizontal="center" vertical="center" wrapText="1"/>
    </xf>
    <xf numFmtId="1" fontId="58" fillId="0" borderId="36" xfId="51" applyNumberFormat="1" applyFont="1" applyBorder="1" applyAlignment="1">
      <alignment horizontal="center" vertical="center" wrapText="1"/>
    </xf>
    <xf numFmtId="1" fontId="6" fillId="0" borderId="33" xfId="51" applyNumberFormat="1" applyFont="1" applyBorder="1" applyAlignment="1">
      <alignment horizontal="center" vertical="center" wrapText="1"/>
    </xf>
    <xf numFmtId="1" fontId="6" fillId="0" borderId="31" xfId="51" applyNumberFormat="1" applyFont="1" applyBorder="1" applyAlignment="1">
      <alignment horizontal="center" vertical="center" wrapText="1"/>
    </xf>
    <xf numFmtId="1" fontId="6" fillId="0" borderId="32" xfId="51" applyNumberFormat="1" applyFont="1" applyBorder="1" applyAlignment="1">
      <alignment horizontal="center" vertical="center" wrapText="1"/>
    </xf>
    <xf numFmtId="1" fontId="6" fillId="0" borderId="30" xfId="51" applyNumberFormat="1" applyFont="1" applyBorder="1" applyAlignment="1">
      <alignment horizontal="center" vertical="center" wrapText="1"/>
    </xf>
    <xf numFmtId="1" fontId="7" fillId="0" borderId="32" xfId="51" applyNumberFormat="1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38" xfId="0" applyFont="1" applyFill="1" applyBorder="1" applyAlignment="1">
      <alignment horizontal="center"/>
    </xf>
    <xf numFmtId="0" fontId="64" fillId="0" borderId="39" xfId="0" applyFont="1" applyFill="1" applyBorder="1" applyAlignment="1">
      <alignment horizontal="center" wrapText="1"/>
    </xf>
    <xf numFmtId="1" fontId="7" fillId="0" borderId="34" xfId="51" applyNumberFormat="1" applyFont="1" applyBorder="1" applyAlignment="1">
      <alignment horizontal="center" vertical="center" wrapText="1"/>
    </xf>
    <xf numFmtId="2" fontId="7" fillId="0" borderId="10" xfId="51" applyNumberFormat="1" applyFont="1" applyBorder="1" applyAlignment="1">
      <alignment horizontal="center" vertical="center" wrapText="1"/>
    </xf>
    <xf numFmtId="2" fontId="7" fillId="0" borderId="32" xfId="51" applyNumberFormat="1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/>
    </xf>
    <xf numFmtId="0" fontId="64" fillId="0" borderId="39" xfId="0" applyFont="1" applyFill="1" applyBorder="1" applyAlignment="1">
      <alignment horizontal="center"/>
    </xf>
    <xf numFmtId="2" fontId="7" fillId="0" borderId="20" xfId="51" applyNumberFormat="1" applyFont="1" applyBorder="1" applyAlignment="1">
      <alignment horizontal="center" vertical="center" wrapText="1"/>
    </xf>
    <xf numFmtId="2" fontId="65" fillId="0" borderId="27" xfId="51" applyNumberFormat="1" applyFont="1" applyBorder="1" applyAlignment="1">
      <alignment horizontal="center" vertical="center" wrapText="1"/>
    </xf>
    <xf numFmtId="1" fontId="6" fillId="0" borderId="41" xfId="51" applyNumberFormat="1" applyFont="1" applyBorder="1" applyAlignment="1">
      <alignment horizontal="center" vertical="center" wrapText="1"/>
    </xf>
    <xf numFmtId="1" fontId="6" fillId="0" borderId="42" xfId="51" applyNumberFormat="1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66" fillId="0" borderId="45" xfId="0" applyFont="1" applyFill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 wrapText="1"/>
    </xf>
    <xf numFmtId="9" fontId="6" fillId="0" borderId="31" xfId="0" applyNumberFormat="1" applyFont="1" applyFill="1" applyBorder="1" applyAlignment="1">
      <alignment horizontal="center" vertical="center" wrapText="1"/>
    </xf>
    <xf numFmtId="2" fontId="58" fillId="0" borderId="31" xfId="0" applyNumberFormat="1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10" fontId="7" fillId="0" borderId="48" xfId="57" applyNumberFormat="1" applyFont="1" applyBorder="1" applyAlignment="1">
      <alignment horizontal="center" vertical="center" wrapText="1"/>
    </xf>
    <xf numFmtId="2" fontId="7" fillId="0" borderId="48" xfId="51" applyNumberFormat="1" applyFont="1" applyBorder="1" applyAlignment="1">
      <alignment horizontal="center" vertical="center" wrapText="1"/>
    </xf>
    <xf numFmtId="0" fontId="67" fillId="0" borderId="49" xfId="0" applyFont="1" applyBorder="1" applyAlignment="1">
      <alignment horizontal="center" vertical="center"/>
    </xf>
    <xf numFmtId="0" fontId="67" fillId="0" borderId="50" xfId="0" applyFont="1" applyBorder="1" applyAlignment="1">
      <alignment horizontal="center" vertical="center"/>
    </xf>
    <xf numFmtId="10" fontId="7" fillId="0" borderId="51" xfId="51" applyNumberFormat="1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/>
    </xf>
    <xf numFmtId="0" fontId="7" fillId="0" borderId="51" xfId="51" applyNumberFormat="1" applyFont="1" applyBorder="1" applyAlignment="1">
      <alignment horizontal="center" vertical="center" wrapText="1"/>
    </xf>
    <xf numFmtId="0" fontId="7" fillId="0" borderId="52" xfId="51" applyNumberFormat="1" applyFont="1" applyBorder="1" applyAlignment="1">
      <alignment horizontal="center" vertical="center" wrapText="1"/>
    </xf>
    <xf numFmtId="2" fontId="65" fillId="0" borderId="53" xfId="51" applyNumberFormat="1" applyFont="1" applyBorder="1" applyAlignment="1">
      <alignment horizontal="center" vertical="center" wrapText="1"/>
    </xf>
    <xf numFmtId="2" fontId="3" fillId="0" borderId="54" xfId="0" applyNumberFormat="1" applyFont="1" applyBorder="1" applyAlignment="1">
      <alignment horizontal="center" vertical="center" wrapText="1"/>
    </xf>
    <xf numFmtId="1" fontId="6" fillId="0" borderId="21" xfId="51" applyNumberFormat="1" applyFont="1" applyFill="1" applyBorder="1" applyAlignment="1">
      <alignment horizontal="center" vertical="center" wrapText="1"/>
    </xf>
    <xf numFmtId="1" fontId="6" fillId="0" borderId="17" xfId="51" applyNumberFormat="1" applyFont="1" applyFill="1" applyBorder="1" applyAlignment="1">
      <alignment horizontal="center" vertical="center" wrapText="1"/>
    </xf>
    <xf numFmtId="1" fontId="6" fillId="0" borderId="54" xfId="51" applyNumberFormat="1" applyFont="1" applyFill="1" applyBorder="1" applyAlignment="1">
      <alignment horizontal="center" vertical="center" wrapText="1"/>
    </xf>
    <xf numFmtId="1" fontId="6" fillId="0" borderId="54" xfId="51" applyNumberFormat="1" applyFont="1" applyBorder="1" applyAlignment="1">
      <alignment horizontal="center" vertical="center" wrapText="1"/>
    </xf>
    <xf numFmtId="2" fontId="3" fillId="0" borderId="55" xfId="0" applyNumberFormat="1" applyFont="1" applyBorder="1" applyAlignment="1">
      <alignment horizontal="center" vertical="center" wrapText="1"/>
    </xf>
    <xf numFmtId="1" fontId="6" fillId="0" borderId="15" xfId="51" applyNumberFormat="1" applyFont="1" applyFill="1" applyBorder="1" applyAlignment="1">
      <alignment horizontal="center" vertical="center" wrapText="1"/>
    </xf>
    <xf numFmtId="1" fontId="6" fillId="0" borderId="14" xfId="51" applyNumberFormat="1" applyFont="1" applyFill="1" applyBorder="1" applyAlignment="1">
      <alignment horizontal="center" vertical="center" wrapText="1"/>
    </xf>
    <xf numFmtId="1" fontId="6" fillId="0" borderId="55" xfId="51" applyNumberFormat="1" applyFont="1" applyFill="1" applyBorder="1" applyAlignment="1">
      <alignment horizontal="center" vertical="center" wrapText="1"/>
    </xf>
    <xf numFmtId="1" fontId="6" fillId="0" borderId="55" xfId="51" applyNumberFormat="1" applyFont="1" applyBorder="1" applyAlignment="1">
      <alignment horizontal="center" vertical="center" wrapText="1"/>
    </xf>
    <xf numFmtId="2" fontId="4" fillId="0" borderId="55" xfId="0" applyNumberFormat="1" applyFont="1" applyBorder="1" applyAlignment="1">
      <alignment horizontal="center" vertical="center" wrapText="1"/>
    </xf>
    <xf numFmtId="1" fontId="7" fillId="0" borderId="55" xfId="51" applyNumberFormat="1" applyFont="1" applyBorder="1" applyAlignment="1">
      <alignment horizontal="center" vertical="center" wrapText="1"/>
    </xf>
    <xf numFmtId="2" fontId="3" fillId="0" borderId="56" xfId="0" applyNumberFormat="1" applyFont="1" applyBorder="1" applyAlignment="1">
      <alignment horizontal="center" vertical="center" wrapText="1"/>
    </xf>
    <xf numFmtId="1" fontId="6" fillId="0" borderId="23" xfId="51" applyNumberFormat="1" applyFont="1" applyFill="1" applyBorder="1" applyAlignment="1">
      <alignment horizontal="center" vertical="center" wrapText="1"/>
    </xf>
    <xf numFmtId="1" fontId="6" fillId="0" borderId="24" xfId="51" applyNumberFormat="1" applyFont="1" applyFill="1" applyBorder="1" applyAlignment="1">
      <alignment horizontal="center" vertical="center" wrapText="1"/>
    </xf>
    <xf numFmtId="1" fontId="6" fillId="0" borderId="57" xfId="51" applyNumberFormat="1" applyFont="1" applyFill="1" applyBorder="1" applyAlignment="1">
      <alignment horizontal="center" vertical="center" wrapText="1"/>
    </xf>
    <xf numFmtId="1" fontId="6" fillId="0" borderId="57" xfId="51" applyNumberFormat="1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67" fillId="0" borderId="51" xfId="0" applyFont="1" applyBorder="1" applyAlignment="1">
      <alignment horizontal="center" vertical="center"/>
    </xf>
    <xf numFmtId="3" fontId="7" fillId="0" borderId="48" xfId="51" applyNumberFormat="1" applyFont="1" applyBorder="1" applyAlignment="1">
      <alignment horizontal="center" vertical="center" wrapText="1"/>
    </xf>
    <xf numFmtId="3" fontId="7" fillId="0" borderId="58" xfId="51" applyNumberFormat="1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/>
    </xf>
    <xf numFmtId="3" fontId="7" fillId="0" borderId="51" xfId="51" applyNumberFormat="1" applyFont="1" applyBorder="1" applyAlignment="1">
      <alignment horizontal="center" vertical="center" wrapText="1"/>
    </xf>
    <xf numFmtId="3" fontId="7" fillId="0" borderId="59" xfId="51" applyNumberFormat="1" applyFont="1" applyBorder="1" applyAlignment="1">
      <alignment horizontal="center" vertical="center" wrapText="1"/>
    </xf>
    <xf numFmtId="175" fontId="7" fillId="0" borderId="51" xfId="51" applyNumberFormat="1" applyFont="1" applyBorder="1" applyAlignment="1">
      <alignment horizontal="center" vertical="center" wrapText="1"/>
    </xf>
    <xf numFmtId="164" fontId="7" fillId="0" borderId="51" xfId="51" applyNumberFormat="1" applyFont="1" applyBorder="1" applyAlignment="1">
      <alignment horizontal="center" vertical="center" wrapText="1"/>
    </xf>
    <xf numFmtId="175" fontId="7" fillId="0" borderId="59" xfId="51" applyNumberFormat="1" applyFont="1" applyBorder="1" applyAlignment="1">
      <alignment horizontal="center" vertical="center" wrapText="1"/>
    </xf>
    <xf numFmtId="0" fontId="66" fillId="34" borderId="0" xfId="0" applyFont="1" applyFill="1" applyBorder="1" applyAlignment="1">
      <alignment horizontal="center"/>
    </xf>
    <xf numFmtId="0" fontId="66" fillId="0" borderId="40" xfId="0" applyFont="1" applyBorder="1" applyAlignment="1">
      <alignment horizontal="center"/>
    </xf>
    <xf numFmtId="0" fontId="66" fillId="0" borderId="38" xfId="0" applyFont="1" applyBorder="1" applyAlignment="1">
      <alignment horizontal="center"/>
    </xf>
    <xf numFmtId="0" fontId="66" fillId="0" borderId="38" xfId="0" applyFont="1" applyFill="1" applyBorder="1" applyAlignment="1">
      <alignment horizontal="center"/>
    </xf>
    <xf numFmtId="0" fontId="66" fillId="0" borderId="39" xfId="0" applyFont="1" applyFill="1" applyBorder="1" applyAlignment="1">
      <alignment horizontal="center"/>
    </xf>
    <xf numFmtId="0" fontId="66" fillId="0" borderId="37" xfId="0" applyFont="1" applyBorder="1" applyAlignment="1">
      <alignment horizontal="center"/>
    </xf>
    <xf numFmtId="0" fontId="66" fillId="0" borderId="60" xfId="0" applyFont="1" applyFill="1" applyBorder="1" applyAlignment="1">
      <alignment horizontal="center"/>
    </xf>
    <xf numFmtId="1" fontId="6" fillId="0" borderId="60" xfId="51" applyNumberFormat="1" applyFont="1" applyBorder="1" applyAlignment="1">
      <alignment horizontal="center" vertical="center" wrapText="1"/>
    </xf>
    <xf numFmtId="1" fontId="6" fillId="0" borderId="61" xfId="51" applyNumberFormat="1" applyFont="1" applyBorder="1" applyAlignment="1">
      <alignment horizontal="center" vertical="center" wrapText="1"/>
    </xf>
    <xf numFmtId="1" fontId="65" fillId="0" borderId="12" xfId="0" applyNumberFormat="1" applyFont="1" applyBorder="1" applyAlignment="1">
      <alignment horizontal="center" vertical="center" wrapText="1"/>
    </xf>
    <xf numFmtId="1" fontId="65" fillId="0" borderId="27" xfId="51" applyNumberFormat="1" applyFont="1" applyFill="1" applyBorder="1" applyAlignment="1">
      <alignment horizontal="center" vertical="center" wrapText="1"/>
    </xf>
    <xf numFmtId="1" fontId="6" fillId="0" borderId="62" xfId="51" applyNumberFormat="1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57" xfId="0" applyFont="1" applyBorder="1" applyAlignment="1">
      <alignment horizontal="center" vertical="center" wrapText="1"/>
    </xf>
    <xf numFmtId="1" fontId="6" fillId="0" borderId="37" xfId="51" applyNumberFormat="1" applyFont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/>
    </xf>
    <xf numFmtId="0" fontId="58" fillId="0" borderId="63" xfId="0" applyFont="1" applyBorder="1" applyAlignment="1">
      <alignment horizontal="center" vertical="center" wrapText="1"/>
    </xf>
    <xf numFmtId="0" fontId="58" fillId="0" borderId="64" xfId="0" applyFont="1" applyBorder="1" applyAlignment="1">
      <alignment horizontal="center" vertical="center" wrapText="1"/>
    </xf>
    <xf numFmtId="0" fontId="58" fillId="0" borderId="65" xfId="0" applyFont="1" applyBorder="1" applyAlignment="1">
      <alignment horizontal="center" vertical="center"/>
    </xf>
    <xf numFmtId="0" fontId="65" fillId="0" borderId="14" xfId="0" applyFont="1" applyBorder="1" applyAlignment="1">
      <alignment vertical="center"/>
    </xf>
    <xf numFmtId="0" fontId="58" fillId="0" borderId="64" xfId="0" applyFont="1" applyBorder="1" applyAlignment="1">
      <alignment horizontal="center" vertical="center"/>
    </xf>
    <xf numFmtId="0" fontId="58" fillId="0" borderId="33" xfId="0" applyFont="1" applyBorder="1" applyAlignment="1">
      <alignment vertical="center"/>
    </xf>
    <xf numFmtId="0" fontId="58" fillId="0" borderId="66" xfId="0" applyFont="1" applyBorder="1" applyAlignment="1">
      <alignment horizontal="center" vertical="center"/>
    </xf>
    <xf numFmtId="0" fontId="58" fillId="0" borderId="67" xfId="0" applyFont="1" applyBorder="1" applyAlignment="1">
      <alignment vertical="center"/>
    </xf>
    <xf numFmtId="0" fontId="58" fillId="0" borderId="31" xfId="0" applyFont="1" applyBorder="1" applyAlignment="1">
      <alignment vertical="center"/>
    </xf>
    <xf numFmtId="0" fontId="58" fillId="0" borderId="13" xfId="0" applyFont="1" applyBorder="1" applyAlignment="1">
      <alignment horizontal="center" wrapText="1"/>
    </xf>
    <xf numFmtId="2" fontId="5" fillId="0" borderId="68" xfId="0" applyNumberFormat="1" applyFont="1" applyBorder="1" applyAlignment="1">
      <alignment horizontal="center" vertical="center" wrapText="1"/>
    </xf>
    <xf numFmtId="2" fontId="5" fillId="0" borderId="69" xfId="0" applyNumberFormat="1" applyFont="1" applyBorder="1" applyAlignment="1">
      <alignment horizontal="center" vertical="center" wrapText="1"/>
    </xf>
    <xf numFmtId="2" fontId="8" fillId="0" borderId="69" xfId="0" applyNumberFormat="1" applyFont="1" applyFill="1" applyBorder="1" applyAlignment="1">
      <alignment horizontal="center" vertical="center" wrapText="1"/>
    </xf>
    <xf numFmtId="2" fontId="5" fillId="0" borderId="70" xfId="0" applyNumberFormat="1" applyFont="1" applyBorder="1" applyAlignment="1">
      <alignment horizontal="center" vertical="center" wrapText="1"/>
    </xf>
    <xf numFmtId="1" fontId="65" fillId="0" borderId="14" xfId="0" applyNumberFormat="1" applyFont="1" applyBorder="1" applyAlignment="1">
      <alignment horizontal="center" vertical="center" wrapText="1"/>
    </xf>
    <xf numFmtId="1" fontId="65" fillId="0" borderId="10" xfId="0" applyNumberFormat="1" applyFont="1" applyBorder="1" applyAlignment="1">
      <alignment horizontal="center" vertical="center" wrapText="1"/>
    </xf>
    <xf numFmtId="1" fontId="65" fillId="0" borderId="20" xfId="0" applyNumberFormat="1" applyFont="1" applyBorder="1" applyAlignment="1">
      <alignment horizontal="center" vertical="center" wrapText="1"/>
    </xf>
    <xf numFmtId="1" fontId="65" fillId="0" borderId="69" xfId="0" applyNumberFormat="1" applyFont="1" applyBorder="1" applyAlignment="1">
      <alignment horizontal="center" vertical="center" wrapText="1"/>
    </xf>
    <xf numFmtId="0" fontId="65" fillId="0" borderId="71" xfId="0" applyFont="1" applyFill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2" fontId="8" fillId="0" borderId="64" xfId="0" applyNumberFormat="1" applyFont="1" applyFill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3" fontId="58" fillId="0" borderId="33" xfId="0" applyNumberFormat="1" applyFont="1" applyFill="1" applyBorder="1" applyAlignment="1">
      <alignment horizontal="center" vertical="center" wrapText="1"/>
    </xf>
    <xf numFmtId="164" fontId="58" fillId="0" borderId="33" xfId="0" applyNumberFormat="1" applyFont="1" applyFill="1" applyBorder="1" applyAlignment="1">
      <alignment horizontal="center" vertical="center" wrapText="1"/>
    </xf>
    <xf numFmtId="0" fontId="5" fillId="35" borderId="33" xfId="55" applyFont="1" applyFill="1" applyBorder="1" applyAlignment="1">
      <alignment horizontal="center" vertical="center" wrapText="1"/>
      <protection/>
    </xf>
    <xf numFmtId="9" fontId="58" fillId="0" borderId="31" xfId="0" applyNumberFormat="1" applyFont="1" applyBorder="1" applyAlignment="1">
      <alignment horizontal="center" vertical="center" wrapText="1"/>
    </xf>
    <xf numFmtId="2" fontId="58" fillId="0" borderId="34" xfId="0" applyNumberFormat="1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/>
    </xf>
    <xf numFmtId="0" fontId="58" fillId="0" borderId="72" xfId="0" applyFont="1" applyBorder="1" applyAlignment="1">
      <alignment horizontal="center" vertical="center" wrapText="1"/>
    </xf>
    <xf numFmtId="1" fontId="58" fillId="0" borderId="73" xfId="0" applyNumberFormat="1" applyFont="1" applyBorder="1" applyAlignment="1">
      <alignment horizontal="center" vertical="center" wrapText="1"/>
    </xf>
    <xf numFmtId="2" fontId="58" fillId="0" borderId="73" xfId="0" applyNumberFormat="1" applyFont="1" applyBorder="1" applyAlignment="1">
      <alignment horizontal="center" vertical="center" wrapText="1"/>
    </xf>
    <xf numFmtId="0" fontId="67" fillId="0" borderId="73" xfId="0" applyFont="1" applyBorder="1" applyAlignment="1">
      <alignment horizontal="center" vertical="center"/>
    </xf>
    <xf numFmtId="0" fontId="67" fillId="0" borderId="74" xfId="0" applyFont="1" applyBorder="1" applyAlignment="1">
      <alignment horizontal="center" vertical="center"/>
    </xf>
    <xf numFmtId="3" fontId="58" fillId="0" borderId="3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1" fontId="65" fillId="0" borderId="75" xfId="0" applyNumberFormat="1" applyFont="1" applyBorder="1" applyAlignment="1">
      <alignment horizontal="center" vertical="center" wrapText="1"/>
    </xf>
    <xf numFmtId="1" fontId="65" fillId="0" borderId="76" xfId="0" applyNumberFormat="1" applyFont="1" applyBorder="1" applyAlignment="1">
      <alignment horizontal="center" vertical="center" wrapText="1"/>
    </xf>
    <xf numFmtId="2" fontId="8" fillId="0" borderId="69" xfId="0" applyNumberFormat="1" applyFont="1" applyBorder="1" applyAlignment="1">
      <alignment horizontal="center" vertical="center" wrapText="1"/>
    </xf>
    <xf numFmtId="1" fontId="65" fillId="0" borderId="27" xfId="51" applyNumberFormat="1" applyFont="1" applyBorder="1" applyAlignment="1">
      <alignment horizontal="center" vertical="center" wrapText="1"/>
    </xf>
    <xf numFmtId="1" fontId="7" fillId="0" borderId="11" xfId="51" applyNumberFormat="1" applyFont="1" applyBorder="1" applyAlignment="1">
      <alignment horizontal="center" vertical="center" wrapText="1"/>
    </xf>
    <xf numFmtId="0" fontId="68" fillId="0" borderId="65" xfId="0" applyFont="1" applyBorder="1" applyAlignment="1">
      <alignment horizontal="center" vertical="center" wrapText="1"/>
    </xf>
    <xf numFmtId="0" fontId="69" fillId="0" borderId="65" xfId="0" applyFont="1" applyBorder="1" applyAlignment="1">
      <alignment horizontal="center" vertical="center"/>
    </xf>
    <xf numFmtId="2" fontId="69" fillId="0" borderId="65" xfId="0" applyNumberFormat="1" applyFont="1" applyBorder="1" applyAlignment="1">
      <alignment horizontal="center" vertical="center" wrapText="1"/>
    </xf>
    <xf numFmtId="2" fontId="65" fillId="0" borderId="65" xfId="0" applyNumberFormat="1" applyFont="1" applyBorder="1" applyAlignment="1">
      <alignment horizontal="center" vertical="center"/>
    </xf>
    <xf numFmtId="0" fontId="68" fillId="0" borderId="64" xfId="55" applyFont="1" applyBorder="1" applyAlignment="1">
      <alignment horizontal="center" vertical="center" wrapText="1"/>
      <protection/>
    </xf>
    <xf numFmtId="2" fontId="68" fillId="0" borderId="26" xfId="0" applyNumberFormat="1" applyFont="1" applyBorder="1" applyAlignment="1">
      <alignment horizontal="center" vertical="center" wrapText="1"/>
    </xf>
    <xf numFmtId="2" fontId="68" fillId="0" borderId="27" xfId="0" applyNumberFormat="1" applyFont="1" applyBorder="1" applyAlignment="1">
      <alignment horizontal="center" vertical="center" wrapText="1"/>
    </xf>
    <xf numFmtId="2" fontId="68" fillId="0" borderId="28" xfId="0" applyNumberFormat="1" applyFont="1" applyBorder="1" applyAlignment="1">
      <alignment horizontal="center" vertical="center" wrapText="1"/>
    </xf>
    <xf numFmtId="9" fontId="68" fillId="0" borderId="65" xfId="57" applyFont="1" applyFill="1" applyBorder="1" applyAlignment="1">
      <alignment horizontal="center" vertical="center" wrapText="1"/>
    </xf>
    <xf numFmtId="2" fontId="68" fillId="0" borderId="36" xfId="0" applyNumberFormat="1" applyFont="1" applyBorder="1" applyAlignment="1">
      <alignment horizontal="center" vertical="center" wrapText="1"/>
    </xf>
    <xf numFmtId="0" fontId="69" fillId="0" borderId="77" xfId="0" applyFont="1" applyBorder="1" applyAlignment="1">
      <alignment horizontal="center" vertical="center"/>
    </xf>
    <xf numFmtId="3" fontId="68" fillId="0" borderId="65" xfId="0" applyNumberFormat="1" applyFont="1" applyBorder="1" applyAlignment="1">
      <alignment horizontal="center" vertical="center" wrapText="1"/>
    </xf>
    <xf numFmtId="164" fontId="65" fillId="0" borderId="65" xfId="0" applyNumberFormat="1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1" fontId="6" fillId="0" borderId="78" xfId="51" applyNumberFormat="1" applyFont="1" applyBorder="1" applyAlignment="1">
      <alignment horizontal="center" vertical="center" wrapText="1"/>
    </xf>
    <xf numFmtId="1" fontId="6" fillId="0" borderId="79" xfId="51" applyNumberFormat="1" applyFont="1" applyBorder="1" applyAlignment="1">
      <alignment horizontal="center" vertical="center" wrapText="1"/>
    </xf>
    <xf numFmtId="1" fontId="6" fillId="0" borderId="80" xfId="51" applyNumberFormat="1" applyFont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wrapText="1"/>
    </xf>
    <xf numFmtId="1" fontId="6" fillId="0" borderId="81" xfId="51" applyNumberFormat="1" applyFont="1" applyBorder="1" applyAlignment="1">
      <alignment horizontal="center" vertical="center" wrapText="1"/>
    </xf>
    <xf numFmtId="1" fontId="6" fillId="0" borderId="49" xfId="51" applyNumberFormat="1" applyFont="1" applyBorder="1" applyAlignment="1">
      <alignment horizontal="center" vertical="center" wrapText="1"/>
    </xf>
    <xf numFmtId="1" fontId="6" fillId="0" borderId="72" xfId="51" applyNumberFormat="1" applyFont="1" applyBorder="1" applyAlignment="1">
      <alignment horizontal="center" vertical="center" wrapText="1"/>
    </xf>
    <xf numFmtId="1" fontId="6" fillId="0" borderId="73" xfId="51" applyNumberFormat="1" applyFont="1" applyBorder="1" applyAlignment="1">
      <alignment horizontal="center" vertical="center" wrapText="1"/>
    </xf>
    <xf numFmtId="1" fontId="6" fillId="0" borderId="74" xfId="51" applyNumberFormat="1" applyFont="1" applyBorder="1" applyAlignment="1">
      <alignment horizontal="center" vertical="center" wrapText="1"/>
    </xf>
    <xf numFmtId="1" fontId="6" fillId="0" borderId="63" xfId="51" applyNumberFormat="1" applyFont="1" applyBorder="1" applyAlignment="1">
      <alignment horizontal="center" vertical="center" wrapText="1"/>
    </xf>
    <xf numFmtId="1" fontId="6" fillId="0" borderId="82" xfId="51" applyNumberFormat="1" applyFont="1" applyBorder="1" applyAlignment="1">
      <alignment horizontal="center" vertical="center" wrapText="1"/>
    </xf>
    <xf numFmtId="1" fontId="7" fillId="0" borderId="83" xfId="51" applyNumberFormat="1" applyFont="1" applyBorder="1" applyAlignment="1">
      <alignment horizontal="center" vertical="center" wrapText="1"/>
    </xf>
    <xf numFmtId="1" fontId="65" fillId="0" borderId="64" xfId="0" applyNumberFormat="1" applyFont="1" applyBorder="1" applyAlignment="1">
      <alignment horizontal="center" vertical="center" wrapText="1"/>
    </xf>
    <xf numFmtId="1" fontId="6" fillId="0" borderId="83" xfId="51" applyNumberFormat="1" applyFont="1" applyBorder="1" applyAlignment="1">
      <alignment horizontal="center" vertical="center" wrapText="1"/>
    </xf>
    <xf numFmtId="1" fontId="6" fillId="0" borderId="84" xfId="51" applyNumberFormat="1" applyFont="1" applyBorder="1" applyAlignment="1">
      <alignment horizontal="center" vertical="center" wrapText="1"/>
    </xf>
    <xf numFmtId="1" fontId="65" fillId="0" borderId="65" xfId="51" applyNumberFormat="1" applyFont="1" applyBorder="1" applyAlignment="1">
      <alignment horizontal="center" vertical="center" wrapText="1"/>
    </xf>
    <xf numFmtId="1" fontId="7" fillId="0" borderId="22" xfId="51" applyNumberFormat="1" applyFont="1" applyBorder="1" applyAlignment="1">
      <alignment horizontal="center" vertical="center" wrapText="1"/>
    </xf>
    <xf numFmtId="1" fontId="7" fillId="0" borderId="19" xfId="51" applyNumberFormat="1" applyFont="1" applyBorder="1" applyAlignment="1">
      <alignment horizontal="center" vertical="center" wrapText="1"/>
    </xf>
    <xf numFmtId="1" fontId="6" fillId="0" borderId="85" xfId="51" applyNumberFormat="1" applyFont="1" applyBorder="1" applyAlignment="1">
      <alignment horizontal="center" vertical="center" wrapText="1"/>
    </xf>
    <xf numFmtId="1" fontId="6" fillId="0" borderId="86" xfId="51" applyNumberFormat="1" applyFont="1" applyBorder="1" applyAlignment="1">
      <alignment horizontal="center" vertical="center" wrapText="1"/>
    </xf>
    <xf numFmtId="1" fontId="58" fillId="0" borderId="77" xfId="51" applyNumberFormat="1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4" fillId="0" borderId="60" xfId="0" applyFont="1" applyFill="1" applyBorder="1" applyAlignment="1">
      <alignment horizontal="center" wrapText="1"/>
    </xf>
    <xf numFmtId="0" fontId="65" fillId="0" borderId="38" xfId="0" applyFont="1" applyBorder="1" applyAlignment="1">
      <alignment horizontal="center" vertical="center" wrapText="1"/>
    </xf>
    <xf numFmtId="2" fontId="58" fillId="0" borderId="73" xfId="0" applyNumberFormat="1" applyFont="1" applyBorder="1" applyAlignment="1">
      <alignment horizontal="center" vertical="center" wrapText="1"/>
    </xf>
    <xf numFmtId="0" fontId="65" fillId="0" borderId="61" xfId="0" applyFont="1" applyBorder="1" applyAlignment="1">
      <alignment horizontal="center" vertical="center" wrapText="1"/>
    </xf>
    <xf numFmtId="0" fontId="58" fillId="0" borderId="72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58" fillId="35" borderId="40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2" fontId="58" fillId="0" borderId="18" xfId="0" applyNumberFormat="1" applyFont="1" applyBorder="1" applyAlignment="1">
      <alignment horizontal="center" vertical="center" wrapText="1"/>
    </xf>
    <xf numFmtId="1" fontId="58" fillId="0" borderId="18" xfId="51" applyNumberFormat="1" applyFont="1" applyBorder="1" applyAlignment="1">
      <alignment horizontal="center" vertical="center" wrapText="1"/>
    </xf>
    <xf numFmtId="0" fontId="7" fillId="35" borderId="65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49" fontId="5" fillId="36" borderId="17" xfId="0" applyNumberFormat="1" applyFont="1" applyFill="1" applyBorder="1" applyAlignment="1">
      <alignment horizontal="center" vertical="center" wrapText="1"/>
    </xf>
    <xf numFmtId="2" fontId="58" fillId="0" borderId="17" xfId="0" applyNumberFormat="1" applyFont="1" applyBorder="1" applyAlignment="1">
      <alignment horizontal="center" vertical="center" wrapText="1"/>
    </xf>
    <xf numFmtId="1" fontId="58" fillId="0" borderId="17" xfId="51" applyNumberFormat="1" applyFont="1" applyBorder="1" applyAlignment="1">
      <alignment horizontal="center" vertical="center" wrapText="1"/>
    </xf>
    <xf numFmtId="1" fontId="58" fillId="0" borderId="17" xfId="51" applyNumberFormat="1" applyFont="1" applyFill="1" applyBorder="1" applyAlignment="1">
      <alignment horizontal="center" vertical="center" wrapText="1"/>
    </xf>
    <xf numFmtId="0" fontId="58" fillId="0" borderId="17" xfId="51" applyNumberFormat="1" applyFont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2" fontId="58" fillId="0" borderId="14" xfId="0" applyNumberFormat="1" applyFont="1" applyBorder="1" applyAlignment="1">
      <alignment horizontal="center" vertical="center" wrapText="1"/>
    </xf>
    <xf numFmtId="1" fontId="58" fillId="0" borderId="14" xfId="51" applyNumberFormat="1" applyFont="1" applyBorder="1" applyAlignment="1">
      <alignment horizontal="center" vertical="center" wrapText="1"/>
    </xf>
    <xf numFmtId="0" fontId="58" fillId="0" borderId="14" xfId="51" applyNumberFormat="1" applyFont="1" applyBorder="1" applyAlignment="1">
      <alignment horizontal="center" vertical="center" wrapText="1"/>
    </xf>
    <xf numFmtId="49" fontId="6" fillId="36" borderId="18" xfId="0" applyNumberFormat="1" applyFont="1" applyFill="1" applyBorder="1" applyAlignment="1">
      <alignment horizontal="center" vertical="center" wrapText="1"/>
    </xf>
    <xf numFmtId="0" fontId="58" fillId="0" borderId="18" xfId="51" applyNumberFormat="1" applyFont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 wrapText="1"/>
    </xf>
    <xf numFmtId="0" fontId="66" fillId="8" borderId="24" xfId="0" applyFont="1" applyFill="1" applyBorder="1" applyAlignment="1">
      <alignment horizontal="center" vertical="center" wrapText="1"/>
    </xf>
    <xf numFmtId="0" fontId="70" fillId="37" borderId="53" xfId="0" applyFont="1" applyFill="1" applyBorder="1" applyAlignment="1">
      <alignment horizontal="center" vertical="center" wrapText="1"/>
    </xf>
    <xf numFmtId="1" fontId="58" fillId="0" borderId="30" xfId="0" applyNumberFormat="1" applyFont="1" applyBorder="1" applyAlignment="1">
      <alignment horizontal="center" vertical="center" wrapText="1"/>
    </xf>
    <xf numFmtId="3" fontId="65" fillId="0" borderId="32" xfId="51" applyNumberFormat="1" applyFont="1" applyBorder="1" applyAlignment="1">
      <alignment horizontal="center" vertical="center" wrapText="1"/>
    </xf>
    <xf numFmtId="3" fontId="58" fillId="0" borderId="73" xfId="0" applyNumberFormat="1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/>
    </xf>
    <xf numFmtId="0" fontId="66" fillId="0" borderId="31" xfId="0" applyFont="1" applyBorder="1" applyAlignment="1">
      <alignment horizontal="center"/>
    </xf>
    <xf numFmtId="0" fontId="66" fillId="0" borderId="31" xfId="0" applyFont="1" applyFill="1" applyBorder="1" applyAlignment="1">
      <alignment horizontal="center"/>
    </xf>
    <xf numFmtId="0" fontId="66" fillId="0" borderId="32" xfId="0" applyFont="1" applyFill="1" applyBorder="1" applyAlignment="1">
      <alignment horizontal="center"/>
    </xf>
    <xf numFmtId="0" fontId="66" fillId="0" borderId="33" xfId="0" applyFont="1" applyBorder="1" applyAlignment="1">
      <alignment horizontal="center"/>
    </xf>
    <xf numFmtId="0" fontId="66" fillId="0" borderId="34" xfId="0" applyFont="1" applyFill="1" applyBorder="1" applyAlignment="1">
      <alignment horizontal="center"/>
    </xf>
    <xf numFmtId="1" fontId="65" fillId="0" borderId="26" xfId="51" applyNumberFormat="1" applyFont="1" applyBorder="1" applyAlignment="1">
      <alignment horizontal="center" vertical="center" wrapText="1"/>
    </xf>
    <xf numFmtId="1" fontId="58" fillId="0" borderId="75" xfId="51" applyNumberFormat="1" applyFont="1" applyBorder="1" applyAlignment="1">
      <alignment horizontal="center" vertical="center" wrapText="1"/>
    </xf>
    <xf numFmtId="1" fontId="58" fillId="0" borderId="76" xfId="51" applyNumberFormat="1" applyFont="1" applyBorder="1" applyAlignment="1">
      <alignment horizontal="center" vertical="center" wrapText="1"/>
    </xf>
    <xf numFmtId="9" fontId="7" fillId="0" borderId="10" xfId="57" applyFont="1" applyBorder="1" applyAlignment="1">
      <alignment horizontal="center" vertical="center" wrapText="1"/>
    </xf>
    <xf numFmtId="9" fontId="7" fillId="35" borderId="10" xfId="51" applyNumberFormat="1" applyFont="1" applyFill="1" applyBorder="1" applyAlignment="1">
      <alignment horizontal="center" vertical="center" wrapText="1"/>
    </xf>
    <xf numFmtId="1" fontId="58" fillId="0" borderId="87" xfId="51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wrapText="1"/>
    </xf>
    <xf numFmtId="0" fontId="58" fillId="0" borderId="88" xfId="0" applyFont="1" applyBorder="1" applyAlignment="1">
      <alignment horizontal="center" wrapText="1"/>
    </xf>
    <xf numFmtId="0" fontId="5" fillId="0" borderId="65" xfId="55" applyFont="1" applyFill="1" applyBorder="1" applyAlignment="1">
      <alignment horizontal="center" vertical="center" wrapText="1"/>
      <protection/>
    </xf>
    <xf numFmtId="0" fontId="5" fillId="0" borderId="66" xfId="55" applyFont="1" applyFill="1" applyBorder="1" applyAlignment="1">
      <alignment horizontal="center" vertical="center" wrapText="1"/>
      <protection/>
    </xf>
    <xf numFmtId="2" fontId="7" fillId="0" borderId="80" xfId="51" applyNumberFormat="1" applyFont="1" applyBorder="1" applyAlignment="1">
      <alignment horizontal="center" vertical="center" wrapText="1"/>
    </xf>
    <xf numFmtId="1" fontId="6" fillId="0" borderId="40" xfId="51" applyNumberFormat="1" applyFont="1" applyBorder="1" applyAlignment="1">
      <alignment horizontal="center" vertical="center" wrapText="1"/>
    </xf>
    <xf numFmtId="1" fontId="6" fillId="0" borderId="38" xfId="51" applyNumberFormat="1" applyFont="1" applyBorder="1" applyAlignment="1">
      <alignment horizontal="center" vertical="center" wrapText="1"/>
    </xf>
    <xf numFmtId="2" fontId="7" fillId="0" borderId="39" xfId="51" applyNumberFormat="1" applyFont="1" applyBorder="1" applyAlignment="1">
      <alignment horizontal="center" vertical="center" wrapText="1"/>
    </xf>
    <xf numFmtId="1" fontId="58" fillId="0" borderId="89" xfId="51" applyNumberFormat="1" applyFont="1" applyBorder="1" applyAlignment="1">
      <alignment horizontal="center" vertical="center" wrapText="1"/>
    </xf>
    <xf numFmtId="0" fontId="65" fillId="0" borderId="66" xfId="0" applyFont="1" applyBorder="1" applyAlignment="1">
      <alignment horizontal="center" vertical="center"/>
    </xf>
    <xf numFmtId="0" fontId="65" fillId="0" borderId="65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8" fillId="0" borderId="65" xfId="0" applyNumberFormat="1" applyFont="1" applyFill="1" applyBorder="1" applyAlignment="1">
      <alignment horizontal="center" vertical="center"/>
    </xf>
    <xf numFmtId="1" fontId="6" fillId="0" borderId="42" xfId="51" applyNumberFormat="1" applyFont="1" applyFill="1" applyBorder="1" applyAlignment="1">
      <alignment horizontal="center" vertical="center" wrapText="1"/>
    </xf>
    <xf numFmtId="1" fontId="6" fillId="0" borderId="41" xfId="51" applyNumberFormat="1" applyFont="1" applyFill="1" applyBorder="1" applyAlignment="1">
      <alignment horizontal="center" vertical="center" wrapText="1"/>
    </xf>
    <xf numFmtId="1" fontId="6" fillId="0" borderId="81" xfId="51" applyNumberFormat="1" applyFont="1" applyFill="1" applyBorder="1" applyAlignment="1">
      <alignment horizontal="center" vertical="center" wrapText="1"/>
    </xf>
    <xf numFmtId="1" fontId="6" fillId="0" borderId="63" xfId="51" applyNumberFormat="1" applyFont="1" applyFill="1" applyBorder="1" applyAlignment="1">
      <alignment horizontal="center" vertical="center" wrapText="1"/>
    </xf>
    <xf numFmtId="1" fontId="6" fillId="0" borderId="16" xfId="51" applyNumberFormat="1" applyFont="1" applyFill="1" applyBorder="1" applyAlignment="1">
      <alignment horizontal="center" vertical="center" wrapText="1"/>
    </xf>
    <xf numFmtId="1" fontId="6" fillId="0" borderId="22" xfId="51" applyNumberFormat="1" applyFont="1" applyFill="1" applyBorder="1" applyAlignment="1">
      <alignment horizontal="center" vertical="center" wrapText="1"/>
    </xf>
    <xf numFmtId="1" fontId="6" fillId="0" borderId="49" xfId="51" applyNumberFormat="1" applyFont="1" applyFill="1" applyBorder="1" applyAlignment="1">
      <alignment horizontal="center" vertical="center" wrapText="1"/>
    </xf>
    <xf numFmtId="1" fontId="6" fillId="0" borderId="72" xfId="51" applyNumberFormat="1" applyFont="1" applyFill="1" applyBorder="1" applyAlignment="1">
      <alignment horizontal="center" vertical="center" wrapText="1"/>
    </xf>
    <xf numFmtId="1" fontId="6" fillId="0" borderId="73" xfId="51" applyNumberFormat="1" applyFont="1" applyFill="1" applyBorder="1" applyAlignment="1">
      <alignment horizontal="center" vertical="center" wrapText="1"/>
    </xf>
    <xf numFmtId="1" fontId="6" fillId="0" borderId="39" xfId="51" applyNumberFormat="1" applyFont="1" applyFill="1" applyBorder="1" applyAlignment="1">
      <alignment horizontal="center" vertical="center" wrapText="1"/>
    </xf>
    <xf numFmtId="1" fontId="58" fillId="0" borderId="88" xfId="51" applyNumberFormat="1" applyFont="1" applyFill="1" applyBorder="1" applyAlignment="1">
      <alignment horizontal="center" vertical="center" wrapText="1"/>
    </xf>
    <xf numFmtId="1" fontId="6" fillId="0" borderId="78" xfId="51" applyNumberFormat="1" applyFont="1" applyFill="1" applyBorder="1" applyAlignment="1">
      <alignment horizontal="center" vertical="center" wrapText="1"/>
    </xf>
    <xf numFmtId="1" fontId="6" fillId="0" borderId="79" xfId="51" applyNumberFormat="1" applyFont="1" applyFill="1" applyBorder="1" applyAlignment="1">
      <alignment horizontal="center" vertical="center" wrapText="1"/>
    </xf>
    <xf numFmtId="1" fontId="6" fillId="0" borderId="80" xfId="51" applyNumberFormat="1" applyFont="1" applyFill="1" applyBorder="1" applyAlignment="1">
      <alignment horizontal="center" vertical="center" wrapText="1"/>
    </xf>
    <xf numFmtId="1" fontId="6" fillId="0" borderId="12" xfId="51" applyNumberFormat="1" applyFont="1" applyFill="1" applyBorder="1" applyAlignment="1">
      <alignment horizontal="center" vertical="center" wrapText="1"/>
    </xf>
    <xf numFmtId="1" fontId="6" fillId="0" borderId="10" xfId="51" applyNumberFormat="1" applyFont="1" applyFill="1" applyBorder="1" applyAlignment="1">
      <alignment horizontal="center" vertical="center" wrapText="1"/>
    </xf>
    <xf numFmtId="1" fontId="58" fillId="0" borderId="76" xfId="51" applyNumberFormat="1" applyFont="1" applyFill="1" applyBorder="1" applyAlignment="1">
      <alignment horizontal="center" vertical="center" wrapText="1"/>
    </xf>
    <xf numFmtId="1" fontId="7" fillId="0" borderId="10" xfId="51" applyNumberFormat="1" applyFont="1" applyFill="1" applyBorder="1" applyAlignment="1">
      <alignment horizontal="center" vertical="center" wrapText="1"/>
    </xf>
    <xf numFmtId="1" fontId="65" fillId="0" borderId="76" xfId="51" applyNumberFormat="1" applyFont="1" applyFill="1" applyBorder="1" applyAlignment="1">
      <alignment horizontal="center" vertical="center" wrapText="1"/>
    </xf>
    <xf numFmtId="1" fontId="58" fillId="0" borderId="27" xfId="51" applyNumberFormat="1" applyFont="1" applyFill="1" applyBorder="1" applyAlignment="1">
      <alignment horizontal="center" vertical="center" wrapText="1"/>
    </xf>
    <xf numFmtId="1" fontId="6" fillId="0" borderId="13" xfId="51" applyNumberFormat="1" applyFont="1" applyFill="1" applyBorder="1" applyAlignment="1">
      <alignment horizontal="center" vertical="center" wrapText="1"/>
    </xf>
    <xf numFmtId="1" fontId="6" fillId="0" borderId="18" xfId="51" applyNumberFormat="1" applyFont="1" applyFill="1" applyBorder="1" applyAlignment="1">
      <alignment horizontal="center" vertical="center" wrapText="1"/>
    </xf>
    <xf numFmtId="1" fontId="58" fillId="0" borderId="28" xfId="51" applyNumberFormat="1" applyFont="1" applyFill="1" applyBorder="1" applyAlignment="1">
      <alignment horizontal="center" vertical="center" wrapText="1"/>
    </xf>
    <xf numFmtId="10" fontId="7" fillId="0" borderId="51" xfId="57" applyNumberFormat="1" applyFont="1" applyBorder="1" applyAlignment="1">
      <alignment horizontal="center" vertical="center" wrapText="1"/>
    </xf>
    <xf numFmtId="10" fontId="65" fillId="0" borderId="66" xfId="51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58" fillId="0" borderId="76" xfId="51" applyNumberFormat="1" applyFont="1" applyBorder="1" applyAlignment="1">
      <alignment horizontal="center" vertical="center" wrapText="1"/>
    </xf>
    <xf numFmtId="2" fontId="65" fillId="0" borderId="76" xfId="57" applyNumberFormat="1" applyFont="1" applyBorder="1" applyAlignment="1">
      <alignment horizontal="center" vertical="center" wrapText="1"/>
    </xf>
    <xf numFmtId="1" fontId="65" fillId="0" borderId="10" xfId="57" applyNumberFormat="1" applyFont="1" applyBorder="1" applyAlignment="1">
      <alignment horizontal="center" vertical="center" wrapText="1"/>
    </xf>
    <xf numFmtId="1" fontId="65" fillId="0" borderId="15" xfId="0" applyNumberFormat="1" applyFont="1" applyBorder="1" applyAlignment="1">
      <alignment horizontal="center" vertical="center" wrapText="1"/>
    </xf>
    <xf numFmtId="1" fontId="65" fillId="0" borderId="14" xfId="57" applyNumberFormat="1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1" fontId="7" fillId="0" borderId="12" xfId="51" applyNumberFormat="1" applyFont="1" applyBorder="1" applyAlignment="1">
      <alignment horizontal="center" vertical="center" wrapText="1"/>
    </xf>
    <xf numFmtId="1" fontId="7" fillId="0" borderId="14" xfId="51" applyNumberFormat="1" applyFont="1" applyBorder="1" applyAlignment="1">
      <alignment horizontal="center" vertical="center" wrapText="1"/>
    </xf>
    <xf numFmtId="1" fontId="7" fillId="35" borderId="12" xfId="51" applyNumberFormat="1" applyFont="1" applyFill="1" applyBorder="1" applyAlignment="1">
      <alignment horizontal="center" vertical="center" wrapText="1"/>
    </xf>
    <xf numFmtId="1" fontId="7" fillId="35" borderId="14" xfId="51" applyNumberFormat="1" applyFont="1" applyFill="1" applyBorder="1" applyAlignment="1">
      <alignment horizontal="center" vertical="center" wrapText="1"/>
    </xf>
    <xf numFmtId="1" fontId="65" fillId="0" borderId="69" xfId="0" applyNumberFormat="1" applyFont="1" applyFill="1" applyBorder="1" applyAlignment="1">
      <alignment horizontal="center" vertical="center" wrapText="1"/>
    </xf>
    <xf numFmtId="1" fontId="65" fillId="0" borderId="14" xfId="0" applyNumberFormat="1" applyFont="1" applyFill="1" applyBorder="1" applyAlignment="1">
      <alignment horizontal="center" vertical="center" wrapText="1"/>
    </xf>
    <xf numFmtId="1" fontId="65" fillId="0" borderId="15" xfId="0" applyNumberFormat="1" applyFont="1" applyFill="1" applyBorder="1" applyAlignment="1">
      <alignment horizontal="center" vertical="center" wrapText="1"/>
    </xf>
    <xf numFmtId="1" fontId="65" fillId="0" borderId="10" xfId="0" applyNumberFormat="1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1" fontId="65" fillId="0" borderId="12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1" fontId="65" fillId="0" borderId="10" xfId="57" applyNumberFormat="1" applyFont="1" applyFill="1" applyBorder="1" applyAlignment="1">
      <alignment horizontal="center" vertical="center" wrapText="1"/>
    </xf>
    <xf numFmtId="1" fontId="7" fillId="0" borderId="10" xfId="57" applyNumberFormat="1" applyFont="1" applyFill="1" applyBorder="1" applyAlignment="1">
      <alignment horizontal="center" vertical="center" wrapText="1"/>
    </xf>
    <xf numFmtId="1" fontId="7" fillId="0" borderId="12" xfId="51" applyNumberFormat="1" applyFont="1" applyFill="1" applyBorder="1" applyAlignment="1">
      <alignment horizontal="center" vertical="center" wrapText="1"/>
    </xf>
    <xf numFmtId="1" fontId="7" fillId="0" borderId="14" xfId="51" applyNumberFormat="1" applyFont="1" applyFill="1" applyBorder="1" applyAlignment="1">
      <alignment horizontal="center" vertical="center" wrapText="1"/>
    </xf>
    <xf numFmtId="1" fontId="7" fillId="0" borderId="20" xfId="51" applyNumberFormat="1" applyFont="1" applyFill="1" applyBorder="1" applyAlignment="1">
      <alignment horizontal="center" vertical="center" wrapText="1"/>
    </xf>
    <xf numFmtId="9" fontId="7" fillId="0" borderId="10" xfId="57" applyFont="1" applyFill="1" applyBorder="1" applyAlignment="1">
      <alignment horizontal="center" vertical="center" wrapText="1"/>
    </xf>
    <xf numFmtId="1" fontId="65" fillId="0" borderId="76" xfId="57" applyNumberFormat="1" applyFont="1" applyFill="1" applyBorder="1" applyAlignment="1">
      <alignment horizontal="center" vertical="center" wrapText="1"/>
    </xf>
    <xf numFmtId="1" fontId="6" fillId="0" borderId="19" xfId="51" applyNumberFormat="1" applyFont="1" applyFill="1" applyBorder="1" applyAlignment="1">
      <alignment horizontal="center" vertical="center" wrapText="1"/>
    </xf>
    <xf numFmtId="1" fontId="58" fillId="0" borderId="75" xfId="51" applyNumberFormat="1" applyFont="1" applyFill="1" applyBorder="1" applyAlignment="1">
      <alignment horizontal="center" vertical="center" wrapText="1"/>
    </xf>
    <xf numFmtId="1" fontId="6" fillId="0" borderId="20" xfId="51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1" fontId="6" fillId="0" borderId="11" xfId="51" applyNumberFormat="1" applyFont="1" applyFill="1" applyBorder="1" applyAlignment="1">
      <alignment horizontal="center" vertical="center" wrapText="1"/>
    </xf>
    <xf numFmtId="1" fontId="6" fillId="0" borderId="62" xfId="51" applyNumberFormat="1" applyFont="1" applyFill="1" applyBorder="1" applyAlignment="1">
      <alignment horizontal="center" vertical="center" wrapText="1"/>
    </xf>
    <xf numFmtId="1" fontId="6" fillId="0" borderId="85" xfId="51" applyNumberFormat="1" applyFont="1" applyFill="1" applyBorder="1" applyAlignment="1">
      <alignment horizontal="center" vertical="center" wrapText="1"/>
    </xf>
    <xf numFmtId="1" fontId="58" fillId="0" borderId="87" xfId="51" applyNumberFormat="1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58" fillId="0" borderId="85" xfId="0" applyFont="1" applyBorder="1" applyAlignment="1">
      <alignment horizontal="center" vertical="center" wrapText="1"/>
    </xf>
    <xf numFmtId="0" fontId="65" fillId="0" borderId="77" xfId="0" applyFont="1" applyBorder="1" applyAlignment="1">
      <alignment horizontal="center" vertical="center"/>
    </xf>
    <xf numFmtId="0" fontId="65" fillId="0" borderId="90" xfId="0" applyFont="1" applyBorder="1" applyAlignment="1">
      <alignment horizontal="center" vertical="center"/>
    </xf>
    <xf numFmtId="0" fontId="68" fillId="0" borderId="68" xfId="55" applyFont="1" applyBorder="1" applyAlignment="1">
      <alignment horizontal="center" vertical="center" wrapText="1"/>
      <protection/>
    </xf>
    <xf numFmtId="2" fontId="69" fillId="0" borderId="27" xfId="0" applyNumberFormat="1" applyFont="1" applyBorder="1" applyAlignment="1">
      <alignment horizontal="center" vertical="center" wrapText="1"/>
    </xf>
    <xf numFmtId="0" fontId="68" fillId="0" borderId="89" xfId="0" applyFont="1" applyBorder="1" applyAlignment="1">
      <alignment horizontal="center" vertical="center" wrapText="1"/>
    </xf>
    <xf numFmtId="1" fontId="6" fillId="0" borderId="29" xfId="51" applyNumberFormat="1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73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58" fillId="0" borderId="79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90" xfId="0" applyFont="1" applyBorder="1" applyAlignment="1">
      <alignment horizontal="center" vertical="center"/>
    </xf>
    <xf numFmtId="1" fontId="6" fillId="0" borderId="91" xfId="51" applyNumberFormat="1" applyFont="1" applyBorder="1" applyAlignment="1">
      <alignment horizontal="center" vertical="center" wrapText="1"/>
    </xf>
    <xf numFmtId="1" fontId="65" fillId="0" borderId="90" xfId="51" applyNumberFormat="1" applyFont="1" applyBorder="1" applyAlignment="1">
      <alignment horizontal="center" vertical="center" wrapText="1"/>
    </xf>
    <xf numFmtId="2" fontId="5" fillId="0" borderId="68" xfId="0" applyNumberFormat="1" applyFont="1" applyBorder="1" applyAlignment="1">
      <alignment horizontal="center" vertical="center" wrapText="1"/>
    </xf>
    <xf numFmtId="1" fontId="6" fillId="0" borderId="16" xfId="51" applyNumberFormat="1" applyFont="1" applyBorder="1" applyAlignment="1">
      <alignment horizontal="center" vertical="center" wrapText="1"/>
    </xf>
    <xf numFmtId="1" fontId="6" fillId="0" borderId="17" xfId="51" applyNumberFormat="1" applyFont="1" applyBorder="1" applyAlignment="1">
      <alignment horizontal="center" vertical="center" wrapText="1"/>
    </xf>
    <xf numFmtId="1" fontId="6" fillId="0" borderId="22" xfId="51" applyNumberFormat="1" applyFont="1" applyBorder="1" applyAlignment="1">
      <alignment horizontal="center" vertical="center" wrapText="1"/>
    </xf>
    <xf numFmtId="1" fontId="6" fillId="0" borderId="21" xfId="51" applyNumberFormat="1" applyFont="1" applyBorder="1" applyAlignment="1">
      <alignment horizontal="center" vertical="center" wrapText="1"/>
    </xf>
    <xf numFmtId="1" fontId="6" fillId="0" borderId="19" xfId="51" applyNumberFormat="1" applyFont="1" applyBorder="1" applyAlignment="1">
      <alignment horizontal="center" vertical="center" wrapText="1"/>
    </xf>
    <xf numFmtId="1" fontId="58" fillId="0" borderId="26" xfId="51" applyNumberFormat="1" applyFont="1" applyBorder="1" applyAlignment="1">
      <alignment horizontal="center" vertical="center" wrapText="1"/>
    </xf>
    <xf numFmtId="2" fontId="5" fillId="0" borderId="69" xfId="0" applyNumberFormat="1" applyFont="1" applyBorder="1" applyAlignment="1">
      <alignment horizontal="center" vertical="center" wrapText="1"/>
    </xf>
    <xf numFmtId="1" fontId="6" fillId="0" borderId="12" xfId="51" applyNumberFormat="1" applyFont="1" applyBorder="1" applyAlignment="1">
      <alignment horizontal="center" vertical="center" wrapText="1"/>
    </xf>
    <xf numFmtId="1" fontId="6" fillId="0" borderId="14" xfId="51" applyNumberFormat="1" applyFont="1" applyBorder="1" applyAlignment="1">
      <alignment horizontal="center" vertical="center" wrapText="1"/>
    </xf>
    <xf numFmtId="1" fontId="6" fillId="0" borderId="10" xfId="51" applyNumberFormat="1" applyFont="1" applyBorder="1" applyAlignment="1">
      <alignment horizontal="center" vertical="center" wrapText="1"/>
    </xf>
    <xf numFmtId="1" fontId="6" fillId="0" borderId="15" xfId="51" applyNumberFormat="1" applyFont="1" applyBorder="1" applyAlignment="1">
      <alignment horizontal="center" vertical="center" wrapText="1"/>
    </xf>
    <xf numFmtId="1" fontId="6" fillId="0" borderId="20" xfId="51" applyNumberFormat="1" applyFont="1" applyBorder="1" applyAlignment="1">
      <alignment horizontal="center" vertical="center" wrapText="1"/>
    </xf>
    <xf numFmtId="1" fontId="58" fillId="0" borderId="27" xfId="51" applyNumberFormat="1" applyFont="1" applyBorder="1" applyAlignment="1">
      <alignment horizontal="center" vertical="center" wrapText="1"/>
    </xf>
    <xf numFmtId="2" fontId="8" fillId="0" borderId="69" xfId="0" applyNumberFormat="1" applyFont="1" applyBorder="1" applyAlignment="1">
      <alignment horizontal="center" vertical="center" wrapText="1"/>
    </xf>
    <xf numFmtId="1" fontId="7" fillId="0" borderId="10" xfId="51" applyNumberFormat="1" applyFont="1" applyBorder="1" applyAlignment="1">
      <alignment horizontal="center" vertical="center" wrapText="1"/>
    </xf>
    <xf numFmtId="1" fontId="7" fillId="0" borderId="20" xfId="51" applyNumberFormat="1" applyFont="1" applyBorder="1" applyAlignment="1">
      <alignment horizontal="center" vertical="center" wrapText="1"/>
    </xf>
    <xf numFmtId="1" fontId="7" fillId="0" borderId="15" xfId="51" applyNumberFormat="1" applyFont="1" applyBorder="1" applyAlignment="1">
      <alignment horizontal="center" vertical="center" wrapText="1"/>
    </xf>
    <xf numFmtId="2" fontId="7" fillId="0" borderId="20" xfId="51" applyNumberFormat="1" applyFont="1" applyBorder="1" applyAlignment="1">
      <alignment horizontal="center" vertical="center" wrapText="1"/>
    </xf>
    <xf numFmtId="1" fontId="65" fillId="0" borderId="27" xfId="51" applyNumberFormat="1" applyFont="1" applyBorder="1" applyAlignment="1">
      <alignment horizontal="center" vertical="center" wrapText="1"/>
    </xf>
    <xf numFmtId="2" fontId="5" fillId="0" borderId="70" xfId="0" applyNumberFormat="1" applyFont="1" applyBorder="1" applyAlignment="1">
      <alignment horizontal="center" vertical="center" wrapText="1"/>
    </xf>
    <xf numFmtId="1" fontId="6" fillId="0" borderId="13" xfId="51" applyNumberFormat="1" applyFont="1" applyBorder="1" applyAlignment="1">
      <alignment horizontal="center" vertical="center" wrapText="1"/>
    </xf>
    <xf numFmtId="1" fontId="6" fillId="0" borderId="18" xfId="51" applyNumberFormat="1" applyFont="1" applyBorder="1" applyAlignment="1">
      <alignment horizontal="center" vertical="center" wrapText="1"/>
    </xf>
    <xf numFmtId="1" fontId="6" fillId="0" borderId="11" xfId="51" applyNumberFormat="1" applyFont="1" applyBorder="1" applyAlignment="1">
      <alignment horizontal="center" vertical="center" wrapText="1"/>
    </xf>
    <xf numFmtId="1" fontId="6" fillId="0" borderId="62" xfId="51" applyNumberFormat="1" applyFont="1" applyBorder="1" applyAlignment="1">
      <alignment horizontal="center" vertical="center" wrapText="1"/>
    </xf>
    <xf numFmtId="1" fontId="6" fillId="0" borderId="85" xfId="51" applyNumberFormat="1" applyFont="1" applyBorder="1" applyAlignment="1">
      <alignment horizontal="center" vertical="center" wrapText="1"/>
    </xf>
    <xf numFmtId="1" fontId="6" fillId="0" borderId="23" xfId="51" applyNumberFormat="1" applyFont="1" applyBorder="1" applyAlignment="1">
      <alignment horizontal="center" vertical="center" wrapText="1"/>
    </xf>
    <xf numFmtId="1" fontId="6" fillId="0" borderId="24" xfId="51" applyNumberFormat="1" applyFont="1" applyBorder="1" applyAlignment="1">
      <alignment horizontal="center" vertical="center" wrapText="1"/>
    </xf>
    <xf numFmtId="1" fontId="6" fillId="0" borderId="25" xfId="51" applyNumberFormat="1" applyFont="1" applyBorder="1" applyAlignment="1">
      <alignment horizontal="center" vertical="center" wrapText="1"/>
    </xf>
    <xf numFmtId="1" fontId="58" fillId="0" borderId="36" xfId="51" applyNumberFormat="1" applyFont="1" applyBorder="1" applyAlignment="1">
      <alignment horizontal="center" vertical="center" wrapText="1"/>
    </xf>
    <xf numFmtId="2" fontId="5" fillId="0" borderId="75" xfId="0" applyNumberFormat="1" applyFont="1" applyBorder="1" applyAlignment="1">
      <alignment horizontal="center" vertical="center" wrapText="1"/>
    </xf>
    <xf numFmtId="1" fontId="6" fillId="0" borderId="78" xfId="51" applyNumberFormat="1" applyFont="1" applyBorder="1" applyAlignment="1">
      <alignment horizontal="center" vertical="center" wrapText="1"/>
    </xf>
    <xf numFmtId="1" fontId="6" fillId="0" borderId="79" xfId="51" applyNumberFormat="1" applyFont="1" applyBorder="1" applyAlignment="1">
      <alignment horizontal="center" vertical="center" wrapText="1"/>
    </xf>
    <xf numFmtId="1" fontId="6" fillId="0" borderId="80" xfId="51" applyNumberFormat="1" applyFont="1" applyBorder="1" applyAlignment="1">
      <alignment horizontal="center" vertical="center" wrapText="1"/>
    </xf>
    <xf numFmtId="2" fontId="5" fillId="0" borderId="76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2" fontId="7" fillId="0" borderId="10" xfId="51" applyNumberFormat="1" applyFont="1" applyBorder="1" applyAlignment="1">
      <alignment horizontal="center" vertical="center" wrapText="1"/>
    </xf>
    <xf numFmtId="2" fontId="5" fillId="0" borderId="87" xfId="0" applyNumberFormat="1" applyFont="1" applyBorder="1" applyAlignment="1">
      <alignment horizontal="center" vertical="center" wrapText="1"/>
    </xf>
    <xf numFmtId="1" fontId="58" fillId="0" borderId="28" xfId="51" applyNumberFormat="1" applyFont="1" applyBorder="1" applyAlignment="1">
      <alignment horizontal="center" vertical="center" wrapText="1"/>
    </xf>
    <xf numFmtId="1" fontId="6" fillId="0" borderId="39" xfId="51" applyNumberFormat="1" applyFont="1" applyBorder="1" applyAlignment="1">
      <alignment horizontal="center" vertical="center" wrapText="1"/>
    </xf>
    <xf numFmtId="2" fontId="8" fillId="35" borderId="27" xfId="0" applyNumberFormat="1" applyFont="1" applyFill="1" applyBorder="1" applyAlignment="1">
      <alignment horizontal="center" vertical="center" wrapText="1"/>
    </xf>
    <xf numFmtId="1" fontId="6" fillId="0" borderId="35" xfId="51" applyNumberFormat="1" applyFont="1" applyBorder="1" applyAlignment="1">
      <alignment horizontal="center" vertical="center" wrapText="1"/>
    </xf>
    <xf numFmtId="1" fontId="6" fillId="0" borderId="61" xfId="51" applyNumberFormat="1" applyFont="1" applyBorder="1" applyAlignment="1">
      <alignment horizontal="center" vertical="center" wrapText="1"/>
    </xf>
    <xf numFmtId="0" fontId="65" fillId="0" borderId="77" xfId="0" applyFont="1" applyFill="1" applyBorder="1" applyAlignment="1">
      <alignment horizontal="center" vertical="center" wrapText="1"/>
    </xf>
    <xf numFmtId="9" fontId="65" fillId="35" borderId="73" xfId="0" applyNumberFormat="1" applyFont="1" applyFill="1" applyBorder="1" applyAlignment="1">
      <alignment horizontal="center" vertical="center"/>
    </xf>
    <xf numFmtId="0" fontId="65" fillId="35" borderId="74" xfId="0" applyFont="1" applyFill="1" applyBorder="1" applyAlignment="1">
      <alignment horizontal="center" vertical="center" wrapText="1"/>
    </xf>
    <xf numFmtId="0" fontId="65" fillId="0" borderId="65" xfId="0" applyFont="1" applyFill="1" applyBorder="1" applyAlignment="1">
      <alignment horizontal="center" vertical="center"/>
    </xf>
    <xf numFmtId="2" fontId="8" fillId="0" borderId="92" xfId="0" applyNumberFormat="1" applyFont="1" applyFill="1" applyBorder="1" applyAlignment="1">
      <alignment horizontal="center" vertical="center" wrapText="1"/>
    </xf>
    <xf numFmtId="0" fontId="65" fillId="35" borderId="33" xfId="0" applyFont="1" applyFill="1" applyBorder="1" applyAlignment="1">
      <alignment horizontal="center" vertical="center" wrapText="1"/>
    </xf>
    <xf numFmtId="9" fontId="65" fillId="35" borderId="31" xfId="0" applyNumberFormat="1" applyFont="1" applyFill="1" applyBorder="1" applyAlignment="1">
      <alignment horizontal="center" vertical="center"/>
    </xf>
    <xf numFmtId="0" fontId="65" fillId="35" borderId="31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/>
    </xf>
    <xf numFmtId="2" fontId="8" fillId="35" borderId="34" xfId="0" applyNumberFormat="1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9" fontId="7" fillId="35" borderId="90" xfId="0" applyNumberFormat="1" applyFont="1" applyFill="1" applyBorder="1" applyAlignment="1">
      <alignment horizontal="center" vertical="center"/>
    </xf>
    <xf numFmtId="0" fontId="7" fillId="35" borderId="90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/>
    </xf>
    <xf numFmtId="2" fontId="7" fillId="0" borderId="93" xfId="0" applyNumberFormat="1" applyFont="1" applyFill="1" applyBorder="1" applyAlignment="1">
      <alignment horizontal="center" vertical="center" wrapText="1"/>
    </xf>
    <xf numFmtId="1" fontId="58" fillId="0" borderId="14" xfId="0" applyNumberFormat="1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9" fontId="58" fillId="0" borderId="34" xfId="57" applyFont="1" applyBorder="1" applyAlignment="1">
      <alignment horizontal="center" vertical="center"/>
    </xf>
    <xf numFmtId="9" fontId="58" fillId="0" borderId="32" xfId="57" applyFont="1" applyBorder="1" applyAlignment="1">
      <alignment horizontal="center" vertical="center"/>
    </xf>
    <xf numFmtId="9" fontId="58" fillId="0" borderId="32" xfId="57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10" fontId="65" fillId="0" borderId="65" xfId="57" applyNumberFormat="1" applyFont="1" applyBorder="1" applyAlignment="1">
      <alignment horizontal="center" vertical="center"/>
    </xf>
    <xf numFmtId="9" fontId="58" fillId="0" borderId="67" xfId="57" applyNumberFormat="1" applyFont="1" applyBorder="1" applyAlignment="1">
      <alignment horizontal="center" vertical="center"/>
    </xf>
    <xf numFmtId="9" fontId="58" fillId="0" borderId="66" xfId="57" applyNumberFormat="1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8" fillId="0" borderId="81" xfId="0" applyFont="1" applyBorder="1" applyAlignment="1">
      <alignment horizontal="center" vertical="center"/>
    </xf>
    <xf numFmtId="9" fontId="58" fillId="0" borderId="81" xfId="0" applyNumberFormat="1" applyFont="1" applyBorder="1" applyAlignment="1">
      <alignment horizontal="center" vertical="center"/>
    </xf>
    <xf numFmtId="0" fontId="58" fillId="0" borderId="79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68" xfId="0" applyFont="1" applyBorder="1" applyAlignment="1">
      <alignment horizontal="center" vertical="center" wrapText="1"/>
    </xf>
    <xf numFmtId="0" fontId="65" fillId="0" borderId="65" xfId="0" applyFont="1" applyBorder="1" applyAlignment="1">
      <alignment horizontal="center" vertical="center" wrapText="1"/>
    </xf>
    <xf numFmtId="0" fontId="58" fillId="0" borderId="65" xfId="0" applyFont="1" applyBorder="1" applyAlignment="1">
      <alignment horizontal="center" vertical="center" wrapText="1"/>
    </xf>
    <xf numFmtId="2" fontId="8" fillId="0" borderId="65" xfId="0" applyNumberFormat="1" applyFont="1" applyBorder="1" applyAlignment="1">
      <alignment horizontal="center" vertical="center" wrapText="1"/>
    </xf>
    <xf numFmtId="9" fontId="65" fillId="0" borderId="65" xfId="0" applyNumberFormat="1" applyFont="1" applyBorder="1" applyAlignment="1">
      <alignment horizontal="center" vertical="center" wrapText="1"/>
    </xf>
    <xf numFmtId="0" fontId="58" fillId="0" borderId="67" xfId="0" applyFont="1" applyBorder="1" applyAlignment="1">
      <alignment horizontal="center" vertical="center"/>
    </xf>
    <xf numFmtId="0" fontId="5" fillId="0" borderId="64" xfId="55" applyFont="1" applyBorder="1" applyAlignment="1">
      <alignment horizontal="center" vertical="center" wrapText="1"/>
      <protection/>
    </xf>
    <xf numFmtId="0" fontId="8" fillId="0" borderId="65" xfId="55" applyFont="1" applyBorder="1" applyAlignment="1">
      <alignment horizontal="center" vertical="center" wrapText="1"/>
      <protection/>
    </xf>
    <xf numFmtId="0" fontId="5" fillId="0" borderId="65" xfId="55" applyFont="1" applyBorder="1" applyAlignment="1">
      <alignment horizontal="center" vertical="center" wrapText="1"/>
      <protection/>
    </xf>
    <xf numFmtId="0" fontId="58" fillId="0" borderId="65" xfId="0" applyFont="1" applyBorder="1" applyAlignment="1">
      <alignment/>
    </xf>
    <xf numFmtId="1" fontId="65" fillId="0" borderId="65" xfId="0" applyNumberFormat="1" applyFont="1" applyBorder="1" applyAlignment="1">
      <alignment horizontal="center" vertical="center"/>
    </xf>
    <xf numFmtId="2" fontId="5" fillId="0" borderId="68" xfId="0" applyNumberFormat="1" applyFont="1" applyFill="1" applyBorder="1" applyAlignment="1">
      <alignment horizontal="center" vertical="center" wrapText="1"/>
    </xf>
    <xf numFmtId="2" fontId="5" fillId="0" borderId="69" xfId="0" applyNumberFormat="1" applyFont="1" applyFill="1" applyBorder="1" applyAlignment="1">
      <alignment horizontal="center" vertical="center" wrapText="1"/>
    </xf>
    <xf numFmtId="2" fontId="5" fillId="0" borderId="70" xfId="0" applyNumberFormat="1" applyFont="1" applyFill="1" applyBorder="1" applyAlignment="1">
      <alignment horizontal="center" vertical="center" wrapText="1"/>
    </xf>
    <xf numFmtId="1" fontId="6" fillId="0" borderId="35" xfId="51" applyNumberFormat="1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1" fontId="6" fillId="0" borderId="61" xfId="51" applyNumberFormat="1" applyFont="1" applyFill="1" applyBorder="1" applyAlignment="1">
      <alignment horizontal="center" vertical="center" wrapText="1"/>
    </xf>
    <xf numFmtId="1" fontId="6" fillId="0" borderId="33" xfId="51" applyNumberFormat="1" applyFont="1" applyFill="1" applyBorder="1" applyAlignment="1">
      <alignment horizontal="center" vertical="center" wrapText="1"/>
    </xf>
    <xf numFmtId="1" fontId="6" fillId="0" borderId="31" xfId="51" applyNumberFormat="1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1" fontId="7" fillId="0" borderId="32" xfId="51" applyNumberFormat="1" applyFont="1" applyFill="1" applyBorder="1" applyAlignment="1">
      <alignment horizontal="center" vertical="center" wrapText="1"/>
    </xf>
    <xf numFmtId="0" fontId="8" fillId="0" borderId="77" xfId="55" applyNumberFormat="1" applyFont="1" applyBorder="1" applyAlignment="1">
      <alignment horizontal="center" vertical="center" wrapText="1"/>
      <protection/>
    </xf>
    <xf numFmtId="0" fontId="5" fillId="0" borderId="77" xfId="55" applyFont="1" applyBorder="1" applyAlignment="1">
      <alignment horizontal="center" vertical="center" wrapText="1"/>
      <protection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" fillId="0" borderId="89" xfId="55" applyFont="1" applyBorder="1" applyAlignment="1">
      <alignment horizontal="center" vertical="center" wrapText="1"/>
      <protection/>
    </xf>
    <xf numFmtId="0" fontId="58" fillId="0" borderId="12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78" xfId="0" applyFont="1" applyBorder="1" applyAlignment="1">
      <alignment horizontal="center"/>
    </xf>
    <xf numFmtId="0" fontId="58" fillId="0" borderId="79" xfId="0" applyFont="1" applyBorder="1" applyAlignment="1">
      <alignment horizontal="center"/>
    </xf>
    <xf numFmtId="1" fontId="6" fillId="0" borderId="88" xfId="51" applyNumberFormat="1" applyFont="1" applyBorder="1" applyAlignment="1">
      <alignment horizontal="center" vertical="center" wrapText="1"/>
    </xf>
    <xf numFmtId="1" fontId="6" fillId="0" borderId="76" xfId="51" applyNumberFormat="1" applyFont="1" applyBorder="1" applyAlignment="1">
      <alignment horizontal="center" vertical="center" wrapText="1"/>
    </xf>
    <xf numFmtId="2" fontId="6" fillId="0" borderId="69" xfId="0" applyNumberFormat="1" applyFont="1" applyBorder="1" applyAlignment="1">
      <alignment horizontal="center" vertical="center" wrapText="1"/>
    </xf>
    <xf numFmtId="2" fontId="6" fillId="0" borderId="70" xfId="0" applyNumberFormat="1" applyFont="1" applyBorder="1" applyAlignment="1">
      <alignment horizontal="center" vertical="center" wrapText="1"/>
    </xf>
    <xf numFmtId="0" fontId="5" fillId="0" borderId="65" xfId="55" applyFont="1" applyBorder="1" applyAlignment="1">
      <alignment horizontal="center" vertical="center" wrapText="1"/>
      <protection/>
    </xf>
    <xf numFmtId="0" fontId="58" fillId="0" borderId="17" xfId="0" applyFont="1" applyBorder="1" applyAlignment="1">
      <alignment horizontal="center" vertical="center"/>
    </xf>
    <xf numFmtId="2" fontId="5" fillId="0" borderId="76" xfId="0" applyNumberFormat="1" applyFont="1" applyFill="1" applyBorder="1" applyAlignment="1">
      <alignment horizontal="center" vertical="center" wrapText="1"/>
    </xf>
    <xf numFmtId="9" fontId="58" fillId="0" borderId="65" xfId="0" applyNumberFormat="1" applyFont="1" applyBorder="1" applyAlignment="1">
      <alignment horizontal="center" vertical="center" wrapText="1"/>
    </xf>
    <xf numFmtId="1" fontId="7" fillId="0" borderId="32" xfId="51" applyNumberFormat="1" applyFont="1" applyBorder="1" applyAlignment="1">
      <alignment horizontal="center" vertical="center" wrapText="1"/>
    </xf>
    <xf numFmtId="9" fontId="58" fillId="0" borderId="71" xfId="0" applyNumberFormat="1" applyFont="1" applyBorder="1" applyAlignment="1">
      <alignment horizontal="center" vertical="center" wrapText="1"/>
    </xf>
    <xf numFmtId="9" fontId="58" fillId="0" borderId="90" xfId="0" applyNumberFormat="1" applyFont="1" applyBorder="1" applyAlignment="1">
      <alignment horizontal="center" vertical="center" wrapText="1"/>
    </xf>
    <xf numFmtId="1" fontId="7" fillId="0" borderId="80" xfId="51" applyNumberFormat="1" applyFont="1" applyBorder="1" applyAlignment="1">
      <alignment horizontal="center" vertical="center" wrapText="1"/>
    </xf>
    <xf numFmtId="1" fontId="7" fillId="0" borderId="84" xfId="51" applyNumberFormat="1" applyFont="1" applyBorder="1" applyAlignment="1">
      <alignment horizontal="center" vertical="center" wrapText="1"/>
    </xf>
    <xf numFmtId="0" fontId="58" fillId="0" borderId="65" xfId="0" applyFont="1" applyBorder="1" applyAlignment="1">
      <alignment horizontal="center" vertical="center" wrapText="1"/>
    </xf>
    <xf numFmtId="9" fontId="65" fillId="0" borderId="65" xfId="0" applyNumberFormat="1" applyFont="1" applyFill="1" applyBorder="1" applyAlignment="1">
      <alignment horizontal="center" vertical="center"/>
    </xf>
    <xf numFmtId="0" fontId="5" fillId="0" borderId="21" xfId="55" applyFont="1" applyFill="1" applyBorder="1" applyAlignment="1">
      <alignment horizontal="center" vertical="center" wrapText="1"/>
      <protection/>
    </xf>
    <xf numFmtId="2" fontId="5" fillId="0" borderId="22" xfId="0" applyNumberFormat="1" applyFont="1" applyBorder="1" applyAlignment="1">
      <alignment horizontal="center" vertical="center" wrapText="1"/>
    </xf>
    <xf numFmtId="9" fontId="58" fillId="0" borderId="66" xfId="0" applyNumberFormat="1" applyFont="1" applyBorder="1" applyAlignment="1">
      <alignment horizontal="center" vertical="center" wrapText="1"/>
    </xf>
    <xf numFmtId="9" fontId="7" fillId="0" borderId="65" xfId="51" applyNumberFormat="1" applyFont="1" applyBorder="1" applyAlignment="1">
      <alignment horizontal="center" vertical="center" wrapText="1"/>
    </xf>
    <xf numFmtId="9" fontId="7" fillId="0" borderId="32" xfId="57" applyFont="1" applyBorder="1" applyAlignment="1">
      <alignment horizontal="center" vertical="center" wrapText="1"/>
    </xf>
    <xf numFmtId="9" fontId="65" fillId="0" borderId="65" xfId="57" applyFont="1" applyBorder="1" applyAlignment="1">
      <alignment horizontal="center" vertical="center" wrapText="1"/>
    </xf>
    <xf numFmtId="0" fontId="58" fillId="0" borderId="77" xfId="0" applyFont="1" applyBorder="1" applyAlignment="1">
      <alignment horizontal="center" vertical="center" wrapText="1"/>
    </xf>
    <xf numFmtId="9" fontId="65" fillId="0" borderId="77" xfId="0" applyNumberFormat="1" applyFont="1" applyBorder="1" applyAlignment="1">
      <alignment horizontal="center" vertical="center"/>
    </xf>
    <xf numFmtId="0" fontId="5" fillId="0" borderId="37" xfId="55" applyFont="1" applyFill="1" applyBorder="1" applyAlignment="1">
      <alignment horizontal="center" vertical="center" wrapText="1"/>
      <protection/>
    </xf>
    <xf numFmtId="0" fontId="58" fillId="0" borderId="38" xfId="0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 wrapText="1"/>
    </xf>
    <xf numFmtId="0" fontId="58" fillId="0" borderId="67" xfId="0" applyFont="1" applyFill="1" applyBorder="1" applyAlignment="1">
      <alignment horizontal="center" wrapText="1"/>
    </xf>
    <xf numFmtId="2" fontId="5" fillId="0" borderId="32" xfId="0" applyNumberFormat="1" applyFont="1" applyBorder="1" applyAlignment="1">
      <alignment horizontal="center" vertical="center" wrapText="1"/>
    </xf>
    <xf numFmtId="9" fontId="65" fillId="0" borderId="33" xfId="0" applyNumberFormat="1" applyFont="1" applyBorder="1" applyAlignment="1">
      <alignment horizontal="center" vertical="center"/>
    </xf>
    <xf numFmtId="9" fontId="65" fillId="0" borderId="31" xfId="57" applyFont="1" applyBorder="1" applyAlignment="1">
      <alignment horizontal="center" vertical="center"/>
    </xf>
    <xf numFmtId="1" fontId="58" fillId="0" borderId="94" xfId="51" applyNumberFormat="1" applyFont="1" applyBorder="1" applyAlignment="1">
      <alignment horizontal="center" vertical="center" wrapText="1"/>
    </xf>
    <xf numFmtId="1" fontId="58" fillId="0" borderId="20" xfId="0" applyNumberFormat="1" applyFont="1" applyBorder="1" applyAlignment="1">
      <alignment horizontal="center" vertical="center" wrapText="1"/>
    </xf>
    <xf numFmtId="1" fontId="58" fillId="0" borderId="85" xfId="0" applyNumberFormat="1" applyFont="1" applyBorder="1" applyAlignment="1">
      <alignment horizontal="center" vertical="center" wrapText="1"/>
    </xf>
    <xf numFmtId="0" fontId="65" fillId="0" borderId="71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 wrapText="1"/>
    </xf>
    <xf numFmtId="1" fontId="7" fillId="0" borderId="22" xfId="51" applyNumberFormat="1" applyFont="1" applyBorder="1" applyAlignment="1">
      <alignment horizontal="center" vertical="center" wrapText="1"/>
    </xf>
    <xf numFmtId="1" fontId="6" fillId="0" borderId="84" xfId="51" applyNumberFormat="1" applyFont="1" applyBorder="1" applyAlignment="1">
      <alignment horizontal="center" vertical="center" wrapText="1"/>
    </xf>
    <xf numFmtId="1" fontId="6" fillId="0" borderId="86" xfId="51" applyNumberFormat="1" applyFont="1" applyBorder="1" applyAlignment="1">
      <alignment horizontal="center" vertical="center" wrapText="1"/>
    </xf>
    <xf numFmtId="1" fontId="7" fillId="0" borderId="54" xfId="51" applyNumberFormat="1" applyFont="1" applyBorder="1" applyAlignment="1">
      <alignment horizontal="center" vertical="center" wrapText="1"/>
    </xf>
    <xf numFmtId="1" fontId="7" fillId="0" borderId="19" xfId="51" applyNumberFormat="1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1" fontId="7" fillId="0" borderId="55" xfId="51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1" fontId="7" fillId="0" borderId="61" xfId="51" applyNumberFormat="1" applyFont="1" applyBorder="1" applyAlignment="1">
      <alignment horizontal="center" vertical="center" wrapText="1"/>
    </xf>
    <xf numFmtId="1" fontId="7" fillId="0" borderId="56" xfId="51" applyNumberFormat="1" applyFont="1" applyBorder="1" applyAlignment="1">
      <alignment horizontal="center" vertical="center" wrapText="1"/>
    </xf>
    <xf numFmtId="1" fontId="7" fillId="0" borderId="85" xfId="51" applyNumberFormat="1" applyFont="1" applyBorder="1" applyAlignment="1">
      <alignment horizontal="center" vertical="center" wrapText="1"/>
    </xf>
    <xf numFmtId="1" fontId="7" fillId="0" borderId="11" xfId="51" applyNumberFormat="1" applyFont="1" applyBorder="1" applyAlignment="1">
      <alignment horizontal="center" vertical="center" wrapText="1"/>
    </xf>
    <xf numFmtId="0" fontId="58" fillId="0" borderId="65" xfId="0" applyFont="1" applyBorder="1" applyAlignment="1">
      <alignment vertical="center" wrapText="1"/>
    </xf>
    <xf numFmtId="0" fontId="5" fillId="35" borderId="65" xfId="55" applyFont="1" applyFill="1" applyBorder="1" applyAlignment="1">
      <alignment horizontal="center" vertical="center" wrapText="1"/>
      <protection/>
    </xf>
    <xf numFmtId="1" fontId="58" fillId="0" borderId="65" xfId="0" applyNumberFormat="1" applyFont="1" applyBorder="1" applyAlignment="1">
      <alignment horizontal="center" vertical="center" wrapText="1"/>
    </xf>
    <xf numFmtId="2" fontId="58" fillId="0" borderId="65" xfId="0" applyNumberFormat="1" applyFont="1" applyBorder="1" applyAlignment="1">
      <alignment horizontal="center" vertical="center" wrapText="1"/>
    </xf>
    <xf numFmtId="0" fontId="65" fillId="0" borderId="65" xfId="0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 wrapText="1"/>
    </xf>
    <xf numFmtId="1" fontId="65" fillId="0" borderId="65" xfId="51" applyNumberFormat="1" applyFont="1" applyBorder="1" applyAlignment="1">
      <alignment horizontal="center" vertical="center" wrapText="1"/>
    </xf>
    <xf numFmtId="1" fontId="6" fillId="0" borderId="72" xfId="51" applyNumberFormat="1" applyFont="1" applyBorder="1" applyAlignment="1">
      <alignment horizontal="center" vertical="center" wrapText="1"/>
    </xf>
    <xf numFmtId="1" fontId="6" fillId="0" borderId="73" xfId="51" applyNumberFormat="1" applyFont="1" applyBorder="1" applyAlignment="1">
      <alignment horizontal="center" vertical="center" wrapText="1"/>
    </xf>
    <xf numFmtId="1" fontId="6" fillId="0" borderId="74" xfId="51" applyNumberFormat="1" applyFont="1" applyBorder="1" applyAlignment="1">
      <alignment horizontal="center" vertical="center" wrapText="1"/>
    </xf>
    <xf numFmtId="0" fontId="58" fillId="0" borderId="77" xfId="0" applyFont="1" applyFill="1" applyBorder="1" applyAlignment="1">
      <alignment horizontal="center" vertical="center" wrapText="1"/>
    </xf>
    <xf numFmtId="0" fontId="58" fillId="0" borderId="65" xfId="0" applyFont="1" applyFill="1" applyBorder="1" applyAlignment="1">
      <alignment horizontal="center" vertical="center" wrapText="1"/>
    </xf>
    <xf numFmtId="0" fontId="58" fillId="0" borderId="90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8" fillId="0" borderId="73" xfId="0" applyFont="1" applyBorder="1" applyAlignment="1">
      <alignment horizontal="center" vertical="center" wrapText="1"/>
    </xf>
    <xf numFmtId="49" fontId="58" fillId="0" borderId="17" xfId="0" applyNumberFormat="1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/>
    </xf>
    <xf numFmtId="1" fontId="58" fillId="0" borderId="14" xfId="0" applyNumberFormat="1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164" fontId="65" fillId="0" borderId="71" xfId="51" applyNumberFormat="1" applyFont="1" applyBorder="1" applyAlignment="1">
      <alignment horizontal="center" vertical="center" wrapText="1"/>
    </xf>
    <xf numFmtId="10" fontId="7" fillId="0" borderId="63" xfId="57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57" xfId="0" applyFont="1" applyFill="1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  <xf numFmtId="178" fontId="7" fillId="0" borderId="39" xfId="51" applyNumberFormat="1" applyFont="1" applyBorder="1" applyAlignment="1">
      <alignment horizontal="center" vertical="center" wrapText="1"/>
    </xf>
    <xf numFmtId="10" fontId="7" fillId="0" borderId="34" xfId="51" applyNumberFormat="1" applyFont="1" applyBorder="1" applyAlignment="1">
      <alignment horizontal="center" vertical="center" wrapText="1"/>
    </xf>
    <xf numFmtId="10" fontId="7" fillId="0" borderId="39" xfId="57" applyNumberFormat="1" applyFont="1" applyBorder="1" applyAlignment="1">
      <alignment horizontal="center" vertical="center" wrapText="1"/>
    </xf>
    <xf numFmtId="0" fontId="7" fillId="0" borderId="60" xfId="51" applyNumberFormat="1" applyFont="1" applyBorder="1" applyAlignment="1">
      <alignment horizontal="center" vertical="center" wrapText="1"/>
    </xf>
    <xf numFmtId="10" fontId="7" fillId="0" borderId="39" xfId="51" applyNumberFormat="1" applyFont="1" applyBorder="1" applyAlignment="1">
      <alignment horizontal="center" vertical="center" wrapText="1"/>
    </xf>
    <xf numFmtId="1" fontId="6" fillId="0" borderId="95" xfId="51" applyNumberFormat="1" applyFont="1" applyBorder="1" applyAlignment="1">
      <alignment horizontal="center" vertical="center" wrapText="1"/>
    </xf>
    <xf numFmtId="0" fontId="7" fillId="0" borderId="32" xfId="51" applyNumberFormat="1" applyFont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1" fontId="65" fillId="0" borderId="55" xfId="0" applyNumberFormat="1" applyFont="1" applyFill="1" applyBorder="1" applyAlignment="1">
      <alignment horizontal="center" vertical="center" wrapText="1"/>
    </xf>
    <xf numFmtId="1" fontId="58" fillId="0" borderId="15" xfId="0" applyNumberFormat="1" applyFont="1" applyFill="1" applyBorder="1" applyAlignment="1">
      <alignment horizontal="center" vertical="center" wrapText="1"/>
    </xf>
    <xf numFmtId="1" fontId="65" fillId="0" borderId="55" xfId="0" applyNumberFormat="1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2" fontId="58" fillId="0" borderId="26" xfId="51" applyNumberFormat="1" applyFont="1" applyBorder="1" applyAlignment="1">
      <alignment horizontal="center" vertical="center" wrapText="1"/>
    </xf>
    <xf numFmtId="2" fontId="58" fillId="0" borderId="27" xfId="51" applyNumberFormat="1" applyFont="1" applyBorder="1" applyAlignment="1">
      <alignment horizontal="center" vertical="center" wrapText="1"/>
    </xf>
    <xf numFmtId="2" fontId="58" fillId="0" borderId="28" xfId="51" applyNumberFormat="1" applyFont="1" applyBorder="1" applyAlignment="1">
      <alignment horizontal="center" vertical="center" wrapText="1"/>
    </xf>
    <xf numFmtId="2" fontId="58" fillId="35" borderId="19" xfId="0" applyNumberFormat="1" applyFont="1" applyFill="1" applyBorder="1" applyAlignment="1">
      <alignment horizontal="center" vertical="center" wrapText="1"/>
    </xf>
    <xf numFmtId="3" fontId="65" fillId="35" borderId="21" xfId="51" applyNumberFormat="1" applyFont="1" applyFill="1" applyBorder="1" applyAlignment="1">
      <alignment horizontal="center" vertical="center" wrapText="1"/>
    </xf>
    <xf numFmtId="0" fontId="58" fillId="35" borderId="33" xfId="0" applyFont="1" applyFill="1" applyBorder="1" applyAlignment="1">
      <alignment horizontal="center" vertical="center" wrapText="1"/>
    </xf>
    <xf numFmtId="0" fontId="58" fillId="35" borderId="31" xfId="0" applyFont="1" applyFill="1" applyBorder="1" applyAlignment="1">
      <alignment horizontal="center" vertical="center" wrapText="1"/>
    </xf>
    <xf numFmtId="3" fontId="58" fillId="35" borderId="31" xfId="51" applyNumberFormat="1" applyFont="1" applyFill="1" applyBorder="1" applyAlignment="1">
      <alignment horizontal="center" vertical="center" wrapText="1"/>
    </xf>
    <xf numFmtId="1" fontId="6" fillId="35" borderId="31" xfId="51" applyNumberFormat="1" applyFont="1" applyFill="1" applyBorder="1" applyAlignment="1">
      <alignment horizontal="center" vertical="center" wrapText="1"/>
    </xf>
    <xf numFmtId="1" fontId="58" fillId="35" borderId="31" xfId="51" applyNumberFormat="1" applyFont="1" applyFill="1" applyBorder="1" applyAlignment="1">
      <alignment horizontal="center" vertical="center" wrapText="1"/>
    </xf>
    <xf numFmtId="0" fontId="58" fillId="35" borderId="31" xfId="51" applyNumberFormat="1" applyFont="1" applyFill="1" applyBorder="1" applyAlignment="1">
      <alignment horizontal="center" vertical="center" wrapText="1"/>
    </xf>
    <xf numFmtId="0" fontId="58" fillId="35" borderId="32" xfId="51" applyNumberFormat="1" applyFont="1" applyFill="1" applyBorder="1" applyAlignment="1">
      <alignment horizontal="center" vertical="center" wrapText="1"/>
    </xf>
    <xf numFmtId="2" fontId="58" fillId="0" borderId="85" xfId="0" applyNumberFormat="1" applyFont="1" applyBorder="1" applyAlignment="1">
      <alignment horizontal="center" vertical="center" wrapText="1"/>
    </xf>
    <xf numFmtId="1" fontId="58" fillId="0" borderId="31" xfId="51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2" fillId="33" borderId="92" xfId="0" applyFont="1" applyFill="1" applyBorder="1" applyAlignment="1">
      <alignment horizontal="center" vertical="center" wrapText="1"/>
    </xf>
    <xf numFmtId="0" fontId="72" fillId="33" borderId="29" xfId="0" applyFont="1" applyFill="1" applyBorder="1" applyAlignment="1">
      <alignment horizontal="center" vertical="center" wrapText="1"/>
    </xf>
    <xf numFmtId="0" fontId="72" fillId="33" borderId="53" xfId="0" applyFont="1" applyFill="1" applyBorder="1" applyAlignment="1">
      <alignment horizontal="center" vertical="center" wrapText="1"/>
    </xf>
    <xf numFmtId="0" fontId="63" fillId="33" borderId="29" xfId="0" applyFont="1" applyFill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72" xfId="0" applyFont="1" applyBorder="1" applyAlignment="1">
      <alignment horizontal="center" vertical="center" wrapText="1"/>
    </xf>
    <xf numFmtId="0" fontId="65" fillId="0" borderId="49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73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6" fillId="8" borderId="17" xfId="0" applyFont="1" applyFill="1" applyBorder="1" applyAlignment="1">
      <alignment horizontal="center" vertical="center" wrapText="1"/>
    </xf>
    <xf numFmtId="0" fontId="65" fillId="0" borderId="63" xfId="0" applyFont="1" applyBorder="1" applyAlignment="1">
      <alignment horizontal="center" vertical="center" wrapText="1"/>
    </xf>
    <xf numFmtId="0" fontId="70" fillId="37" borderId="39" xfId="0" applyFont="1" applyFill="1" applyBorder="1" applyAlignment="1">
      <alignment horizontal="center" vertical="center" wrapText="1"/>
    </xf>
    <xf numFmtId="0" fontId="70" fillId="37" borderId="83" xfId="0" applyFont="1" applyFill="1" applyBorder="1" applyAlignment="1">
      <alignment horizontal="center" vertical="center" wrapText="1"/>
    </xf>
    <xf numFmtId="0" fontId="70" fillId="37" borderId="81" xfId="0" applyFont="1" applyFill="1" applyBorder="1" applyAlignment="1">
      <alignment horizontal="center" vertical="center" wrapText="1"/>
    </xf>
    <xf numFmtId="0" fontId="66" fillId="34" borderId="20" xfId="0" applyFont="1" applyFill="1" applyBorder="1" applyAlignment="1">
      <alignment horizontal="center"/>
    </xf>
    <xf numFmtId="0" fontId="66" fillId="34" borderId="96" xfId="0" applyFont="1" applyFill="1" applyBorder="1" applyAlignment="1">
      <alignment horizontal="center"/>
    </xf>
    <xf numFmtId="0" fontId="66" fillId="34" borderId="15" xfId="0" applyFont="1" applyFill="1" applyBorder="1" applyAlignment="1">
      <alignment horizontal="center"/>
    </xf>
    <xf numFmtId="0" fontId="58" fillId="0" borderId="77" xfId="0" applyFont="1" applyBorder="1" applyAlignment="1">
      <alignment horizontal="center" vertical="center" wrapText="1"/>
    </xf>
    <xf numFmtId="0" fontId="58" fillId="0" borderId="89" xfId="0" applyFont="1" applyBorder="1" applyAlignment="1">
      <alignment horizontal="center" vertical="center" wrapText="1"/>
    </xf>
    <xf numFmtId="0" fontId="58" fillId="0" borderId="90" xfId="0" applyFont="1" applyBorder="1" applyAlignment="1">
      <alignment horizontal="center" vertical="center" wrapText="1"/>
    </xf>
    <xf numFmtId="0" fontId="5" fillId="35" borderId="37" xfId="55" applyFont="1" applyFill="1" applyBorder="1" applyAlignment="1">
      <alignment horizontal="center" vertical="center" wrapText="1"/>
      <protection/>
    </xf>
    <xf numFmtId="0" fontId="5" fillId="35" borderId="72" xfId="55" applyFont="1" applyFill="1" applyBorder="1" applyAlignment="1">
      <alignment horizontal="center" vertical="center" wrapText="1"/>
      <protection/>
    </xf>
    <xf numFmtId="0" fontId="5" fillId="35" borderId="49" xfId="55" applyFont="1" applyFill="1" applyBorder="1" applyAlignment="1">
      <alignment horizontal="center" vertical="center" wrapText="1"/>
      <protection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79" xfId="0" applyNumberFormat="1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3" fontId="65" fillId="0" borderId="64" xfId="0" applyNumberFormat="1" applyFont="1" applyBorder="1" applyAlignment="1">
      <alignment horizontal="center" vertical="center"/>
    </xf>
    <xf numFmtId="3" fontId="65" fillId="0" borderId="67" xfId="0" applyNumberFormat="1" applyFont="1" applyBorder="1" applyAlignment="1">
      <alignment horizontal="center" vertical="center"/>
    </xf>
    <xf numFmtId="3" fontId="65" fillId="0" borderId="66" xfId="0" applyNumberFormat="1" applyFont="1" applyBorder="1" applyAlignment="1">
      <alignment horizontal="center" vertical="center"/>
    </xf>
    <xf numFmtId="0" fontId="5" fillId="35" borderId="77" xfId="55" applyFont="1" applyFill="1" applyBorder="1" applyAlignment="1">
      <alignment horizontal="center" vertical="center" wrapText="1"/>
      <protection/>
    </xf>
    <xf numFmtId="0" fontId="5" fillId="35" borderId="89" xfId="55" applyFont="1" applyFill="1" applyBorder="1" applyAlignment="1">
      <alignment horizontal="center" vertical="center" wrapText="1"/>
      <protection/>
    </xf>
    <xf numFmtId="0" fontId="5" fillId="35" borderId="90" xfId="55" applyFont="1" applyFill="1" applyBorder="1" applyAlignment="1">
      <alignment horizontal="center" vertical="center" wrapText="1"/>
      <protection/>
    </xf>
    <xf numFmtId="0" fontId="73" fillId="33" borderId="16" xfId="0" applyFont="1" applyFill="1" applyBorder="1" applyAlignment="1">
      <alignment horizontal="center" vertical="center" wrapText="1"/>
    </xf>
    <xf numFmtId="0" fontId="73" fillId="33" borderId="21" xfId="0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8" fillId="0" borderId="85" xfId="0" applyFont="1" applyBorder="1" applyAlignment="1">
      <alignment horizontal="center" vertical="center" wrapText="1"/>
    </xf>
    <xf numFmtId="0" fontId="58" fillId="0" borderId="62" xfId="0" applyFont="1" applyBorder="1" applyAlignment="1">
      <alignment horizontal="center" vertical="center" wrapText="1"/>
    </xf>
    <xf numFmtId="1" fontId="58" fillId="0" borderId="38" xfId="0" applyNumberFormat="1" applyFont="1" applyBorder="1" applyAlignment="1">
      <alignment horizontal="center" vertical="center" wrapText="1"/>
    </xf>
    <xf numFmtId="1" fontId="58" fillId="0" borderId="73" xfId="0" applyNumberFormat="1" applyFont="1" applyBorder="1" applyAlignment="1">
      <alignment horizontal="center" vertical="center" wrapText="1"/>
    </xf>
    <xf numFmtId="1" fontId="58" fillId="0" borderId="41" xfId="0" applyNumberFormat="1" applyFont="1" applyBorder="1" applyAlignment="1">
      <alignment horizontal="center" vertical="center" wrapText="1"/>
    </xf>
    <xf numFmtId="2" fontId="58" fillId="0" borderId="38" xfId="0" applyNumberFormat="1" applyFont="1" applyBorder="1" applyAlignment="1">
      <alignment horizontal="center" vertical="center" wrapText="1"/>
    </xf>
    <xf numFmtId="2" fontId="58" fillId="0" borderId="73" xfId="0" applyNumberFormat="1" applyFont="1" applyBorder="1" applyAlignment="1">
      <alignment horizontal="center" vertical="center" wrapText="1"/>
    </xf>
    <xf numFmtId="2" fontId="58" fillId="0" borderId="41" xfId="0" applyNumberFormat="1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/>
    </xf>
    <xf numFmtId="0" fontId="66" fillId="0" borderId="73" xfId="0" applyFont="1" applyBorder="1" applyAlignment="1">
      <alignment horizontal="center" vertical="center"/>
    </xf>
    <xf numFmtId="0" fontId="66" fillId="0" borderId="79" xfId="0" applyFont="1" applyBorder="1" applyAlignment="1">
      <alignment horizontal="center" vertical="center"/>
    </xf>
    <xf numFmtId="0" fontId="67" fillId="0" borderId="85" xfId="0" applyFont="1" applyBorder="1" applyAlignment="1">
      <alignment horizontal="center" vertical="center" wrapText="1"/>
    </xf>
    <xf numFmtId="0" fontId="67" fillId="0" borderId="62" xfId="0" applyFont="1" applyBorder="1" applyAlignment="1">
      <alignment horizontal="center" vertical="center" wrapText="1"/>
    </xf>
    <xf numFmtId="0" fontId="74" fillId="33" borderId="64" xfId="0" applyFont="1" applyFill="1" applyBorder="1" applyAlignment="1">
      <alignment horizontal="center" vertical="center" wrapText="1"/>
    </xf>
    <xf numFmtId="0" fontId="74" fillId="33" borderId="67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61" xfId="0" applyFont="1" applyBorder="1" applyAlignment="1">
      <alignment horizontal="center" vertical="center" wrapText="1"/>
    </xf>
    <xf numFmtId="0" fontId="65" fillId="0" borderId="68" xfId="0" applyFont="1" applyBorder="1" applyAlignment="1">
      <alignment horizontal="center" vertical="center" wrapText="1"/>
    </xf>
    <xf numFmtId="0" fontId="65" fillId="0" borderId="69" xfId="0" applyFont="1" applyBorder="1" applyAlignment="1">
      <alignment horizontal="center" vertical="center" wrapText="1"/>
    </xf>
    <xf numFmtId="0" fontId="65" fillId="0" borderId="97" xfId="0" applyFont="1" applyBorder="1" applyAlignment="1">
      <alignment horizontal="center" vertical="center" wrapText="1"/>
    </xf>
    <xf numFmtId="0" fontId="65" fillId="0" borderId="77" xfId="0" applyFont="1" applyBorder="1" applyAlignment="1">
      <alignment horizontal="center" vertical="center" wrapText="1"/>
    </xf>
    <xf numFmtId="0" fontId="65" fillId="0" borderId="89" xfId="0" applyFont="1" applyBorder="1" applyAlignment="1">
      <alignment horizontal="center" vertical="center" wrapText="1"/>
    </xf>
    <xf numFmtId="0" fontId="65" fillId="0" borderId="91" xfId="0" applyFont="1" applyBorder="1" applyAlignment="1">
      <alignment horizontal="center" vertical="center" wrapText="1"/>
    </xf>
    <xf numFmtId="0" fontId="65" fillId="0" borderId="96" xfId="0" applyFont="1" applyBorder="1" applyAlignment="1">
      <alignment horizontal="center" vertical="center" wrapText="1"/>
    </xf>
    <xf numFmtId="0" fontId="65" fillId="0" borderId="98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99" xfId="0" applyFont="1" applyBorder="1" applyAlignment="1">
      <alignment horizontal="center" vertical="center" wrapText="1"/>
    </xf>
    <xf numFmtId="0" fontId="65" fillId="0" borderId="90" xfId="0" applyFont="1" applyBorder="1" applyAlignment="1">
      <alignment horizontal="center" vertical="center" wrapText="1"/>
    </xf>
    <xf numFmtId="0" fontId="66" fillId="8" borderId="16" xfId="0" applyFont="1" applyFill="1" applyBorder="1" applyAlignment="1">
      <alignment horizontal="center" vertical="center" wrapText="1"/>
    </xf>
    <xf numFmtId="0" fontId="66" fillId="8" borderId="22" xfId="0" applyFont="1" applyFill="1" applyBorder="1" applyAlignment="1">
      <alignment horizontal="center" vertical="center" wrapText="1"/>
    </xf>
    <xf numFmtId="0" fontId="66" fillId="8" borderId="68" xfId="0" applyFont="1" applyFill="1" applyBorder="1" applyAlignment="1">
      <alignment horizontal="center" vertical="center" wrapText="1"/>
    </xf>
    <xf numFmtId="0" fontId="66" fillId="8" borderId="91" xfId="0" applyFont="1" applyFill="1" applyBorder="1" applyAlignment="1">
      <alignment horizontal="center" vertical="center" wrapText="1"/>
    </xf>
    <xf numFmtId="0" fontId="66" fillId="8" borderId="75" xfId="0" applyFont="1" applyFill="1" applyBorder="1" applyAlignment="1">
      <alignment horizontal="center" vertical="center" wrapText="1"/>
    </xf>
    <xf numFmtId="0" fontId="66" fillId="8" borderId="21" xfId="0" applyFont="1" applyFill="1" applyBorder="1" applyAlignment="1">
      <alignment horizontal="center" vertical="center" wrapText="1"/>
    </xf>
    <xf numFmtId="0" fontId="66" fillId="8" borderId="26" xfId="0" applyFont="1" applyFill="1" applyBorder="1" applyAlignment="1">
      <alignment horizontal="center" vertical="center" wrapText="1"/>
    </xf>
    <xf numFmtId="0" fontId="70" fillId="37" borderId="77" xfId="0" applyFont="1" applyFill="1" applyBorder="1" applyAlignment="1">
      <alignment horizontal="center" vertical="center" wrapText="1"/>
    </xf>
    <xf numFmtId="0" fontId="70" fillId="37" borderId="89" xfId="0" applyFont="1" applyFill="1" applyBorder="1" applyAlignment="1">
      <alignment horizontal="center" vertical="center" wrapText="1"/>
    </xf>
    <xf numFmtId="0" fontId="70" fillId="37" borderId="90" xfId="0" applyFont="1" applyFill="1" applyBorder="1" applyAlignment="1">
      <alignment horizontal="center" vertical="center" wrapText="1"/>
    </xf>
    <xf numFmtId="0" fontId="66" fillId="34" borderId="70" xfId="0" applyFont="1" applyFill="1" applyBorder="1" applyAlignment="1">
      <alignment horizontal="center"/>
    </xf>
    <xf numFmtId="0" fontId="66" fillId="34" borderId="98" xfId="0" applyFont="1" applyFill="1" applyBorder="1" applyAlignment="1">
      <alignment horizontal="center"/>
    </xf>
    <xf numFmtId="0" fontId="66" fillId="34" borderId="87" xfId="0" applyFont="1" applyFill="1" applyBorder="1" applyAlignment="1">
      <alignment horizontal="center"/>
    </xf>
    <xf numFmtId="0" fontId="66" fillId="34" borderId="97" xfId="0" applyFont="1" applyFill="1" applyBorder="1" applyAlignment="1">
      <alignment horizontal="center"/>
    </xf>
    <xf numFmtId="0" fontId="66" fillId="34" borderId="100" xfId="0" applyFont="1" applyFill="1" applyBorder="1" applyAlignment="1">
      <alignment horizontal="center"/>
    </xf>
    <xf numFmtId="0" fontId="66" fillId="34" borderId="101" xfId="0" applyFont="1" applyFill="1" applyBorder="1" applyAlignment="1">
      <alignment horizontal="center"/>
    </xf>
    <xf numFmtId="0" fontId="58" fillId="35" borderId="68" xfId="0" applyFont="1" applyFill="1" applyBorder="1" applyAlignment="1">
      <alignment horizontal="center" vertical="center" wrapText="1"/>
    </xf>
    <xf numFmtId="0" fontId="58" fillId="35" borderId="69" xfId="0" applyFont="1" applyFill="1" applyBorder="1" applyAlignment="1">
      <alignment horizontal="center" vertical="center" wrapText="1"/>
    </xf>
    <xf numFmtId="0" fontId="58" fillId="35" borderId="70" xfId="0" applyFont="1" applyFill="1" applyBorder="1" applyAlignment="1">
      <alignment horizontal="center" vertical="center" wrapText="1"/>
    </xf>
    <xf numFmtId="0" fontId="58" fillId="0" borderId="77" xfId="0" applyFont="1" applyBorder="1" applyAlignment="1">
      <alignment horizontal="center" vertical="center" wrapText="1"/>
    </xf>
    <xf numFmtId="0" fontId="58" fillId="0" borderId="89" xfId="0" applyFont="1" applyBorder="1" applyAlignment="1">
      <alignment horizontal="center" vertical="center" wrapText="1"/>
    </xf>
    <xf numFmtId="0" fontId="58" fillId="0" borderId="90" xfId="0" applyFont="1" applyBorder="1" applyAlignment="1">
      <alignment horizontal="center" vertical="center" wrapText="1"/>
    </xf>
    <xf numFmtId="0" fontId="58" fillId="0" borderId="77" xfId="0" applyFont="1" applyFill="1" applyBorder="1" applyAlignment="1">
      <alignment horizontal="center" vertical="center" wrapText="1"/>
    </xf>
    <xf numFmtId="0" fontId="58" fillId="0" borderId="89" xfId="0" applyFont="1" applyFill="1" applyBorder="1" applyAlignment="1">
      <alignment horizontal="center" vertical="center" wrapText="1"/>
    </xf>
    <xf numFmtId="0" fontId="58" fillId="0" borderId="90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65" fillId="0" borderId="72" xfId="0" applyFont="1" applyFill="1" applyBorder="1" applyAlignment="1">
      <alignment horizontal="center" vertical="center" wrapText="1"/>
    </xf>
    <xf numFmtId="0" fontId="65" fillId="35" borderId="38" xfId="0" applyFont="1" applyFill="1" applyBorder="1" applyAlignment="1">
      <alignment horizontal="center" vertical="center" wrapText="1"/>
    </xf>
    <xf numFmtId="0" fontId="65" fillId="35" borderId="73" xfId="0" applyFont="1" applyFill="1" applyBorder="1" applyAlignment="1">
      <alignment horizontal="center" vertical="center" wrapText="1"/>
    </xf>
    <xf numFmtId="0" fontId="65" fillId="35" borderId="41" xfId="0" applyFont="1" applyFill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02" xfId="0" applyFont="1" applyBorder="1" applyAlignment="1">
      <alignment horizontal="center" vertical="center"/>
    </xf>
    <xf numFmtId="2" fontId="8" fillId="0" borderId="100" xfId="0" applyNumberFormat="1" applyFont="1" applyBorder="1" applyAlignment="1">
      <alignment horizontal="center" vertical="center" wrapText="1"/>
    </xf>
    <xf numFmtId="2" fontId="8" fillId="0" borderId="102" xfId="0" applyNumberFormat="1" applyFont="1" applyBorder="1" applyAlignment="1">
      <alignment horizontal="center" vertical="center" wrapText="1"/>
    </xf>
    <xf numFmtId="0" fontId="65" fillId="0" borderId="100" xfId="0" applyFont="1" applyBorder="1" applyAlignment="1">
      <alignment horizontal="center" vertical="center"/>
    </xf>
    <xf numFmtId="0" fontId="65" fillId="0" borderId="99" xfId="0" applyFont="1" applyBorder="1" applyAlignment="1">
      <alignment horizontal="center" vertical="center"/>
    </xf>
    <xf numFmtId="0" fontId="65" fillId="0" borderId="40" xfId="0" applyFont="1" applyFill="1" applyBorder="1" applyAlignment="1">
      <alignment horizontal="center" vertical="center" wrapText="1"/>
    </xf>
    <xf numFmtId="0" fontId="65" fillId="0" borderId="82" xfId="0" applyFont="1" applyFill="1" applyBorder="1" applyAlignment="1">
      <alignment horizontal="center" vertical="center" wrapText="1"/>
    </xf>
    <xf numFmtId="1" fontId="65" fillId="35" borderId="38" xfId="0" applyNumberFormat="1" applyFont="1" applyFill="1" applyBorder="1" applyAlignment="1">
      <alignment horizontal="center" vertical="center"/>
    </xf>
    <xf numFmtId="1" fontId="65" fillId="35" borderId="73" xfId="0" applyNumberFormat="1" applyFont="1" applyFill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9" fontId="65" fillId="35" borderId="38" xfId="0" applyNumberFormat="1" applyFont="1" applyFill="1" applyBorder="1" applyAlignment="1">
      <alignment horizontal="center" vertical="center"/>
    </xf>
    <xf numFmtId="9" fontId="65" fillId="35" borderId="73" xfId="0" applyNumberFormat="1" applyFont="1" applyFill="1" applyBorder="1" applyAlignment="1">
      <alignment horizontal="center" vertical="center"/>
    </xf>
    <xf numFmtId="9" fontId="65" fillId="35" borderId="41" xfId="0" applyNumberFormat="1" applyFont="1" applyFill="1" applyBorder="1" applyAlignment="1">
      <alignment horizontal="center" vertical="center"/>
    </xf>
    <xf numFmtId="0" fontId="58" fillId="35" borderId="77" xfId="0" applyFont="1" applyFill="1" applyBorder="1" applyAlignment="1">
      <alignment horizontal="center" vertical="center" wrapText="1"/>
    </xf>
    <xf numFmtId="0" fontId="58" fillId="35" borderId="89" xfId="0" applyFont="1" applyFill="1" applyBorder="1" applyAlignment="1">
      <alignment horizontal="center" vertical="center" wrapText="1"/>
    </xf>
    <xf numFmtId="0" fontId="58" fillId="35" borderId="90" xfId="0" applyFont="1" applyFill="1" applyBorder="1" applyAlignment="1">
      <alignment horizontal="center" vertical="center" wrapText="1"/>
    </xf>
    <xf numFmtId="0" fontId="58" fillId="0" borderId="92" xfId="0" applyFont="1" applyBorder="1" applyAlignment="1">
      <alignment horizontal="center" vertical="center" wrapText="1"/>
    </xf>
    <xf numFmtId="0" fontId="58" fillId="0" borderId="103" xfId="0" applyFont="1" applyBorder="1" applyAlignment="1">
      <alignment horizontal="center" vertical="center" wrapText="1"/>
    </xf>
    <xf numFmtId="0" fontId="58" fillId="0" borderId="93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99" xfId="0" applyFont="1" applyBorder="1" applyAlignment="1">
      <alignment horizontal="center"/>
    </xf>
    <xf numFmtId="0" fontId="5" fillId="0" borderId="68" xfId="55" applyFont="1" applyFill="1" applyBorder="1" applyAlignment="1">
      <alignment horizontal="center" vertical="center" wrapText="1"/>
      <protection/>
    </xf>
    <xf numFmtId="0" fontId="5" fillId="0" borderId="69" xfId="55" applyFont="1" applyFill="1" applyBorder="1" applyAlignment="1">
      <alignment horizontal="center" vertical="center" wrapText="1"/>
      <protection/>
    </xf>
    <xf numFmtId="0" fontId="5" fillId="0" borderId="70" xfId="55" applyFont="1" applyFill="1" applyBorder="1" applyAlignment="1">
      <alignment horizontal="center" vertical="center" wrapText="1"/>
      <protection/>
    </xf>
    <xf numFmtId="0" fontId="8" fillId="0" borderId="77" xfId="57" applyNumberFormat="1" applyFont="1" applyFill="1" applyBorder="1" applyAlignment="1">
      <alignment horizontal="center" vertical="center" wrapText="1"/>
    </xf>
    <xf numFmtId="0" fontId="8" fillId="0" borderId="89" xfId="57" applyNumberFormat="1" applyFont="1" applyFill="1" applyBorder="1" applyAlignment="1">
      <alignment horizontal="center" vertical="center" wrapText="1"/>
    </xf>
    <xf numFmtId="0" fontId="8" fillId="0" borderId="90" xfId="57" applyNumberFormat="1" applyFont="1" applyFill="1" applyBorder="1" applyAlignment="1">
      <alignment horizontal="center" vertical="center" wrapText="1"/>
    </xf>
    <xf numFmtId="0" fontId="5" fillId="0" borderId="68" xfId="55" applyFont="1" applyBorder="1" applyAlignment="1">
      <alignment horizontal="center" vertical="center" wrapText="1"/>
      <protection/>
    </xf>
    <xf numFmtId="0" fontId="5" fillId="0" borderId="69" xfId="55" applyFont="1" applyBorder="1" applyAlignment="1">
      <alignment horizontal="center" vertical="center" wrapText="1"/>
      <protection/>
    </xf>
    <xf numFmtId="0" fontId="5" fillId="0" borderId="70" xfId="55" applyFont="1" applyBorder="1" applyAlignment="1">
      <alignment horizontal="center" vertical="center" wrapText="1"/>
      <protection/>
    </xf>
    <xf numFmtId="9" fontId="8" fillId="0" borderId="77" xfId="55" applyNumberFormat="1" applyFont="1" applyBorder="1" applyAlignment="1">
      <alignment horizontal="center" vertical="center" wrapText="1"/>
      <protection/>
    </xf>
    <xf numFmtId="0" fontId="8" fillId="0" borderId="89" xfId="55" applyFont="1" applyBorder="1" applyAlignment="1">
      <alignment horizontal="center" vertical="center" wrapText="1"/>
      <protection/>
    </xf>
    <xf numFmtId="0" fontId="8" fillId="0" borderId="90" xfId="55" applyFont="1" applyBorder="1" applyAlignment="1">
      <alignment horizontal="center" vertical="center" wrapText="1"/>
      <protection/>
    </xf>
    <xf numFmtId="0" fontId="5" fillId="0" borderId="77" xfId="55" applyFont="1" applyFill="1" applyBorder="1" applyAlignment="1">
      <alignment horizontal="center" vertical="center" wrapText="1"/>
      <protection/>
    </xf>
    <xf numFmtId="0" fontId="5" fillId="0" borderId="89" xfId="55" applyFont="1" applyFill="1" applyBorder="1" applyAlignment="1">
      <alignment horizontal="center" vertical="center" wrapText="1"/>
      <protection/>
    </xf>
    <xf numFmtId="0" fontId="5" fillId="0" borderId="90" xfId="55" applyFont="1" applyFill="1" applyBorder="1" applyAlignment="1">
      <alignment horizontal="center" vertical="center" wrapText="1"/>
      <protection/>
    </xf>
    <xf numFmtId="0" fontId="65" fillId="0" borderId="29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102" xfId="0" applyFont="1" applyFill="1" applyBorder="1" applyAlignment="1">
      <alignment horizontal="center" vertical="center"/>
    </xf>
    <xf numFmtId="2" fontId="8" fillId="0" borderId="100" xfId="0" applyNumberFormat="1" applyFont="1" applyFill="1" applyBorder="1" applyAlignment="1">
      <alignment horizontal="center" vertical="center" wrapText="1"/>
    </xf>
    <xf numFmtId="2" fontId="8" fillId="0" borderId="102" xfId="0" applyNumberFormat="1" applyFont="1" applyFill="1" applyBorder="1" applyAlignment="1">
      <alignment horizontal="center" vertical="center" wrapText="1"/>
    </xf>
    <xf numFmtId="0" fontId="65" fillId="0" borderId="100" xfId="0" applyFont="1" applyFill="1" applyBorder="1" applyAlignment="1">
      <alignment horizontal="center" vertical="center"/>
    </xf>
    <xf numFmtId="0" fontId="65" fillId="0" borderId="99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0" fillId="0" borderId="85" xfId="0" applyFont="1" applyBorder="1" applyAlignment="1">
      <alignment horizontal="center" vertical="center" wrapText="1"/>
    </xf>
    <xf numFmtId="0" fontId="60" fillId="0" borderId="62" xfId="0" applyFont="1" applyBorder="1" applyAlignment="1">
      <alignment horizontal="center" vertical="center" wrapText="1"/>
    </xf>
    <xf numFmtId="2" fontId="8" fillId="0" borderId="100" xfId="0" applyNumberFormat="1" applyFont="1" applyBorder="1" applyAlignment="1">
      <alignment horizontal="center" vertical="center" wrapText="1"/>
    </xf>
    <xf numFmtId="2" fontId="8" fillId="0" borderId="102" xfId="0" applyNumberFormat="1" applyFont="1" applyBorder="1" applyAlignment="1">
      <alignment horizontal="center" vertical="center" wrapText="1"/>
    </xf>
    <xf numFmtId="0" fontId="65" fillId="0" borderId="100" xfId="0" applyFont="1" applyBorder="1" applyAlignment="1">
      <alignment horizontal="center" vertical="center"/>
    </xf>
    <xf numFmtId="0" fontId="65" fillId="0" borderId="99" xfId="0" applyFont="1" applyBorder="1" applyAlignment="1">
      <alignment horizontal="center" vertical="center"/>
    </xf>
    <xf numFmtId="0" fontId="58" fillId="0" borderId="97" xfId="0" applyFont="1" applyBorder="1" applyAlignment="1">
      <alignment horizontal="center" vertical="center" wrapText="1"/>
    </xf>
    <xf numFmtId="0" fontId="5" fillId="0" borderId="77" xfId="55" applyFont="1" applyBorder="1" applyAlignment="1">
      <alignment horizontal="center" vertical="center" wrapText="1"/>
      <protection/>
    </xf>
    <xf numFmtId="0" fontId="5" fillId="0" borderId="89" xfId="55" applyFont="1" applyBorder="1" applyAlignment="1">
      <alignment horizontal="center" vertical="center" wrapText="1"/>
      <protection/>
    </xf>
    <xf numFmtId="0" fontId="5" fillId="0" borderId="90" xfId="55" applyFont="1" applyBorder="1" applyAlignment="1">
      <alignment horizontal="center" vertical="center" wrapText="1"/>
      <protection/>
    </xf>
    <xf numFmtId="0" fontId="65" fillId="0" borderId="29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02" xfId="0" applyFont="1" applyBorder="1" applyAlignment="1">
      <alignment horizontal="center" vertical="center"/>
    </xf>
    <xf numFmtId="0" fontId="5" fillId="0" borderId="77" xfId="55" applyFont="1" applyBorder="1" applyAlignment="1">
      <alignment horizontal="center" vertical="center" wrapText="1"/>
      <protection/>
    </xf>
    <xf numFmtId="0" fontId="5" fillId="0" borderId="89" xfId="55" applyFont="1" applyBorder="1" applyAlignment="1">
      <alignment horizontal="center" vertical="center" wrapText="1"/>
      <protection/>
    </xf>
    <xf numFmtId="0" fontId="5" fillId="0" borderId="90" xfId="55" applyFont="1" applyBorder="1" applyAlignment="1">
      <alignment horizontal="center" vertical="center" wrapText="1"/>
      <protection/>
    </xf>
    <xf numFmtId="0" fontId="8" fillId="0" borderId="77" xfId="55" applyNumberFormat="1" applyFont="1" applyBorder="1" applyAlignment="1">
      <alignment horizontal="center" vertical="center" wrapText="1"/>
      <protection/>
    </xf>
    <xf numFmtId="0" fontId="8" fillId="0" borderId="89" xfId="55" applyNumberFormat="1" applyFont="1" applyBorder="1" applyAlignment="1">
      <alignment horizontal="center" vertical="center" wrapText="1"/>
      <protection/>
    </xf>
    <xf numFmtId="0" fontId="8" fillId="0" borderId="90" xfId="55" applyNumberFormat="1" applyFont="1" applyBorder="1" applyAlignment="1">
      <alignment horizontal="center" vertical="center" wrapText="1"/>
      <protection/>
    </xf>
    <xf numFmtId="1" fontId="5" fillId="0" borderId="77" xfId="55" applyNumberFormat="1" applyFont="1" applyBorder="1" applyAlignment="1">
      <alignment horizontal="center" vertical="center" wrapText="1"/>
      <protection/>
    </xf>
    <xf numFmtId="0" fontId="65" fillId="0" borderId="11" xfId="0" applyFont="1" applyBorder="1" applyAlignment="1">
      <alignment horizontal="center" vertical="center" wrapText="1"/>
    </xf>
    <xf numFmtId="0" fontId="65" fillId="0" borderId="70" xfId="0" applyFont="1" applyBorder="1" applyAlignment="1">
      <alignment horizontal="center" vertical="center" wrapText="1"/>
    </xf>
    <xf numFmtId="0" fontId="58" fillId="0" borderId="85" xfId="0" applyFont="1" applyBorder="1" applyAlignment="1">
      <alignment horizontal="center" vertical="center" wrapText="1"/>
    </xf>
    <xf numFmtId="0" fontId="58" fillId="0" borderId="62" xfId="0" applyFont="1" applyBorder="1" applyAlignment="1">
      <alignment horizontal="center" vertical="center" wrapText="1"/>
    </xf>
    <xf numFmtId="1" fontId="58" fillId="0" borderId="77" xfId="0" applyNumberFormat="1" applyFont="1" applyBorder="1" applyAlignment="1">
      <alignment horizontal="center" vertical="center" wrapText="1"/>
    </xf>
    <xf numFmtId="1" fontId="58" fillId="0" borderId="89" xfId="0" applyNumberFormat="1" applyFont="1" applyBorder="1" applyAlignment="1">
      <alignment horizontal="center" vertical="center" wrapText="1"/>
    </xf>
    <xf numFmtId="1" fontId="58" fillId="0" borderId="90" xfId="0" applyNumberFormat="1" applyFont="1" applyBorder="1" applyAlignment="1">
      <alignment horizontal="center" vertical="center" wrapText="1"/>
    </xf>
    <xf numFmtId="1" fontId="69" fillId="0" borderId="64" xfId="0" applyNumberFormat="1" applyFont="1" applyBorder="1" applyAlignment="1">
      <alignment horizontal="center" vertical="center" wrapText="1"/>
    </xf>
    <xf numFmtId="1" fontId="69" fillId="0" borderId="67" xfId="0" applyNumberFormat="1" applyFont="1" applyBorder="1" applyAlignment="1">
      <alignment horizontal="center" vertical="center" wrapText="1"/>
    </xf>
    <xf numFmtId="1" fontId="69" fillId="0" borderId="66" xfId="0" applyNumberFormat="1" applyFont="1" applyBorder="1" applyAlignment="1">
      <alignment horizontal="center" vertical="center" wrapText="1"/>
    </xf>
    <xf numFmtId="2" fontId="58" fillId="0" borderId="77" xfId="0" applyNumberFormat="1" applyFont="1" applyBorder="1" applyAlignment="1">
      <alignment horizontal="center" vertical="center" wrapText="1"/>
    </xf>
    <xf numFmtId="2" fontId="58" fillId="0" borderId="89" xfId="0" applyNumberFormat="1" applyFont="1" applyBorder="1" applyAlignment="1">
      <alignment horizontal="center" vertical="center" wrapText="1"/>
    </xf>
    <xf numFmtId="2" fontId="58" fillId="0" borderId="90" xfId="0" applyNumberFormat="1" applyFont="1" applyBorder="1" applyAlignment="1">
      <alignment horizontal="center" vertical="center" wrapText="1"/>
    </xf>
    <xf numFmtId="0" fontId="65" fillId="0" borderId="77" xfId="0" applyFont="1" applyBorder="1" applyAlignment="1">
      <alignment horizontal="center" vertical="center"/>
    </xf>
    <xf numFmtId="0" fontId="65" fillId="0" borderId="89" xfId="0" applyFont="1" applyBorder="1" applyAlignment="1">
      <alignment horizontal="center" vertical="center"/>
    </xf>
    <xf numFmtId="0" fontId="65" fillId="0" borderId="94" xfId="0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 wrapText="1"/>
    </xf>
    <xf numFmtId="2" fontId="8" fillId="0" borderId="94" xfId="0" applyNumberFormat="1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/>
    </xf>
    <xf numFmtId="0" fontId="65" fillId="0" borderId="90" xfId="0" applyFont="1" applyBorder="1" applyAlignment="1">
      <alignment horizontal="center" vertical="center"/>
    </xf>
    <xf numFmtId="0" fontId="68" fillId="0" borderId="68" xfId="55" applyFont="1" applyBorder="1" applyAlignment="1">
      <alignment horizontal="center" vertical="center" wrapText="1"/>
      <protection/>
    </xf>
    <xf numFmtId="0" fontId="68" fillId="0" borderId="69" xfId="55" applyFont="1" applyBorder="1" applyAlignment="1">
      <alignment horizontal="center" vertical="center" wrapText="1"/>
      <protection/>
    </xf>
    <xf numFmtId="0" fontId="68" fillId="0" borderId="70" xfId="55" applyFont="1" applyBorder="1" applyAlignment="1">
      <alignment horizontal="center" vertical="center" wrapText="1"/>
      <protection/>
    </xf>
    <xf numFmtId="0" fontId="68" fillId="0" borderId="94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2" fontId="69" fillId="0" borderId="27" xfId="0" applyNumberFormat="1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77" xfId="0" applyFont="1" applyBorder="1" applyAlignment="1">
      <alignment horizontal="center" vertical="center" wrapText="1"/>
    </xf>
    <xf numFmtId="0" fontId="68" fillId="0" borderId="89" xfId="0" applyFont="1" applyBorder="1" applyAlignment="1">
      <alignment horizontal="center" vertical="center" wrapText="1"/>
    </xf>
    <xf numFmtId="0" fontId="68" fillId="0" borderId="90" xfId="0" applyFont="1" applyBorder="1" applyAlignment="1">
      <alignment horizontal="center" vertical="center" wrapText="1"/>
    </xf>
    <xf numFmtId="0" fontId="68" fillId="0" borderId="97" xfId="55" applyFont="1" applyBorder="1" applyAlignment="1">
      <alignment horizontal="center" vertical="center" wrapText="1"/>
      <protection/>
    </xf>
    <xf numFmtId="0" fontId="69" fillId="0" borderId="36" xfId="0" applyFont="1" applyBorder="1" applyAlignment="1">
      <alignment horizontal="center" vertical="center"/>
    </xf>
    <xf numFmtId="164" fontId="69" fillId="0" borderId="64" xfId="51" applyNumberFormat="1" applyFont="1" applyBorder="1" applyAlignment="1">
      <alignment horizontal="center" vertical="center" wrapText="1"/>
    </xf>
    <xf numFmtId="164" fontId="69" fillId="0" borderId="67" xfId="51" applyNumberFormat="1" applyFont="1" applyBorder="1" applyAlignment="1">
      <alignment horizontal="center" vertical="center" wrapText="1"/>
    </xf>
    <xf numFmtId="164" fontId="69" fillId="0" borderId="66" xfId="51" applyNumberFormat="1" applyFont="1" applyBorder="1" applyAlignment="1">
      <alignment horizontal="center" vertical="center" wrapText="1"/>
    </xf>
    <xf numFmtId="164" fontId="69" fillId="0" borderId="64" xfId="0" applyNumberFormat="1" applyFont="1" applyBorder="1" applyAlignment="1">
      <alignment horizontal="center" vertical="center" wrapText="1"/>
    </xf>
    <xf numFmtId="164" fontId="69" fillId="0" borderId="67" xfId="0" applyNumberFormat="1" applyFont="1" applyBorder="1" applyAlignment="1">
      <alignment horizontal="center" vertical="center" wrapText="1"/>
    </xf>
    <xf numFmtId="164" fontId="69" fillId="0" borderId="66" xfId="0" applyNumberFormat="1" applyFont="1" applyBorder="1" applyAlignment="1">
      <alignment horizontal="center" vertical="center" wrapText="1"/>
    </xf>
    <xf numFmtId="0" fontId="5" fillId="0" borderId="104" xfId="55" applyFont="1" applyBorder="1" applyAlignment="1">
      <alignment horizontal="center" vertical="center" wrapText="1"/>
      <protection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75" xfId="0" applyFont="1" applyBorder="1" applyAlignment="1">
      <alignment horizontal="center" vertical="center" wrapText="1"/>
    </xf>
    <xf numFmtId="0" fontId="58" fillId="0" borderId="76" xfId="0" applyFont="1" applyBorder="1" applyAlignment="1">
      <alignment horizontal="center" vertical="center" wrapText="1"/>
    </xf>
    <xf numFmtId="0" fontId="58" fillId="0" borderId="87" xfId="0" applyFont="1" applyBorder="1" applyAlignment="1">
      <alignment horizontal="center" vertical="center" wrapText="1"/>
    </xf>
    <xf numFmtId="0" fontId="58" fillId="0" borderId="77" xfId="0" applyFont="1" applyFill="1" applyBorder="1" applyAlignment="1">
      <alignment horizontal="center" vertical="center" wrapText="1"/>
    </xf>
    <xf numFmtId="0" fontId="58" fillId="0" borderId="89" xfId="0" applyFont="1" applyFill="1" applyBorder="1" applyAlignment="1">
      <alignment horizontal="center" vertical="center" wrapText="1"/>
    </xf>
    <xf numFmtId="0" fontId="58" fillId="0" borderId="94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wrapText="1"/>
    </xf>
    <xf numFmtId="0" fontId="58" fillId="0" borderId="89" xfId="0" applyFont="1" applyFill="1" applyBorder="1" applyAlignment="1">
      <alignment horizontal="center" wrapText="1"/>
    </xf>
    <xf numFmtId="0" fontId="58" fillId="0" borderId="94" xfId="0" applyFont="1" applyFill="1" applyBorder="1" applyAlignment="1">
      <alignment horizontal="center" wrapText="1"/>
    </xf>
    <xf numFmtId="0" fontId="58" fillId="0" borderId="36" xfId="0" applyFont="1" applyFill="1" applyBorder="1" applyAlignment="1">
      <alignment horizontal="center" vertical="center" wrapText="1"/>
    </xf>
    <xf numFmtId="0" fontId="58" fillId="0" borderId="90" xfId="0" applyFont="1" applyFill="1" applyBorder="1" applyAlignment="1">
      <alignment horizontal="center" vertical="center" wrapText="1"/>
    </xf>
    <xf numFmtId="1" fontId="6" fillId="0" borderId="92" xfId="51" applyNumberFormat="1" applyFont="1" applyBorder="1" applyAlignment="1">
      <alignment horizontal="center" vertical="center" wrapText="1"/>
    </xf>
    <xf numFmtId="1" fontId="6" fillId="0" borderId="29" xfId="51" applyNumberFormat="1" applyFont="1" applyBorder="1" applyAlignment="1">
      <alignment horizontal="center" vertical="center" wrapText="1"/>
    </xf>
    <xf numFmtId="1" fontId="6" fillId="0" borderId="53" xfId="51" applyNumberFormat="1" applyFont="1" applyBorder="1" applyAlignment="1">
      <alignment horizontal="center" vertical="center" wrapText="1"/>
    </xf>
    <xf numFmtId="1" fontId="7" fillId="0" borderId="64" xfId="51" applyNumberFormat="1" applyFont="1" applyBorder="1" applyAlignment="1">
      <alignment horizontal="center" vertical="center" wrapText="1"/>
    </xf>
    <xf numFmtId="1" fontId="7" fillId="0" borderId="67" xfId="51" applyNumberFormat="1" applyFont="1" applyBorder="1" applyAlignment="1">
      <alignment horizontal="center" vertical="center" wrapText="1"/>
    </xf>
    <xf numFmtId="1" fontId="7" fillId="0" borderId="66" xfId="51" applyNumberFormat="1" applyFont="1" applyBorder="1" applyAlignment="1">
      <alignment horizontal="center" vertical="center" wrapText="1"/>
    </xf>
    <xf numFmtId="1" fontId="6" fillId="0" borderId="64" xfId="51" applyNumberFormat="1" applyFont="1" applyBorder="1" applyAlignment="1">
      <alignment horizontal="center" vertical="center" wrapText="1"/>
    </xf>
    <xf numFmtId="1" fontId="6" fillId="0" borderId="67" xfId="51" applyNumberFormat="1" applyFont="1" applyBorder="1" applyAlignment="1">
      <alignment horizontal="center" vertical="center" wrapText="1"/>
    </xf>
    <xf numFmtId="1" fontId="6" fillId="0" borderId="66" xfId="51" applyNumberFormat="1" applyFont="1" applyBorder="1" applyAlignment="1">
      <alignment horizontal="center" vertical="center" wrapText="1"/>
    </xf>
    <xf numFmtId="1" fontId="7" fillId="0" borderId="92" xfId="51" applyNumberFormat="1" applyFont="1" applyBorder="1" applyAlignment="1">
      <alignment horizontal="center" vertical="center" wrapText="1"/>
    </xf>
    <xf numFmtId="1" fontId="7" fillId="0" borderId="29" xfId="51" applyNumberFormat="1" applyFont="1" applyBorder="1" applyAlignment="1">
      <alignment horizontal="center" vertical="center" wrapText="1"/>
    </xf>
    <xf numFmtId="1" fontId="7" fillId="0" borderId="105" xfId="51" applyNumberFormat="1" applyFont="1" applyBorder="1" applyAlignment="1">
      <alignment horizontal="center" vertical="center" wrapText="1"/>
    </xf>
    <xf numFmtId="1" fontId="6" fillId="0" borderId="106" xfId="51" applyNumberFormat="1" applyFont="1" applyBorder="1" applyAlignment="1">
      <alignment horizontal="center" vertical="center" wrapText="1"/>
    </xf>
    <xf numFmtId="1" fontId="6" fillId="0" borderId="59" xfId="51" applyNumberFormat="1" applyFont="1" applyBorder="1" applyAlignment="1">
      <alignment horizontal="center" vertical="center" wrapText="1"/>
    </xf>
    <xf numFmtId="1" fontId="7" fillId="0" borderId="107" xfId="51" applyNumberFormat="1" applyFont="1" applyBorder="1" applyAlignment="1">
      <alignment horizontal="center" vertical="center" wrapText="1"/>
    </xf>
    <xf numFmtId="1" fontId="7" fillId="0" borderId="53" xfId="51" applyNumberFormat="1" applyFont="1" applyBorder="1" applyAlignment="1">
      <alignment horizontal="center" vertical="center" wrapText="1"/>
    </xf>
    <xf numFmtId="0" fontId="65" fillId="0" borderId="64" xfId="0" applyFont="1" applyBorder="1" applyAlignment="1">
      <alignment horizontal="center" vertical="center" wrapText="1"/>
    </xf>
    <xf numFmtId="0" fontId="65" fillId="0" borderId="67" xfId="0" applyFont="1" applyBorder="1" applyAlignment="1">
      <alignment horizontal="center" vertical="center" wrapText="1"/>
    </xf>
    <xf numFmtId="0" fontId="65" fillId="0" borderId="66" xfId="0" applyFont="1" applyBorder="1" applyAlignment="1">
      <alignment horizontal="center" vertical="center" wrapText="1"/>
    </xf>
    <xf numFmtId="0" fontId="65" fillId="0" borderId="75" xfId="0" applyFont="1" applyBorder="1" applyAlignment="1">
      <alignment horizontal="center" vertical="center" wrapText="1"/>
    </xf>
    <xf numFmtId="1" fontId="7" fillId="0" borderId="68" xfId="51" applyNumberFormat="1" applyFont="1" applyBorder="1" applyAlignment="1">
      <alignment horizontal="center" vertical="center" wrapText="1"/>
    </xf>
    <xf numFmtId="1" fontId="7" fillId="0" borderId="91" xfId="51" applyNumberFormat="1" applyFont="1" applyBorder="1" applyAlignment="1">
      <alignment horizontal="center" vertical="center" wrapText="1"/>
    </xf>
    <xf numFmtId="1" fontId="7" fillId="0" borderId="75" xfId="51" applyNumberFormat="1" applyFont="1" applyBorder="1" applyAlignment="1">
      <alignment horizontal="center" vertical="center" wrapText="1"/>
    </xf>
    <xf numFmtId="0" fontId="74" fillId="33" borderId="92" xfId="0" applyFont="1" applyFill="1" applyBorder="1" applyAlignment="1">
      <alignment horizontal="center" vertical="center" wrapText="1"/>
    </xf>
    <xf numFmtId="0" fontId="74" fillId="33" borderId="29" xfId="0" applyFont="1" applyFill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6" fillId="8" borderId="20" xfId="0" applyFont="1" applyFill="1" applyBorder="1" applyAlignment="1">
      <alignment horizontal="center" vertical="center" wrapText="1"/>
    </xf>
    <xf numFmtId="0" fontId="66" fillId="8" borderId="96" xfId="0" applyFont="1" applyFill="1" applyBorder="1" applyAlignment="1">
      <alignment horizontal="center" vertical="center" wrapText="1"/>
    </xf>
    <xf numFmtId="0" fontId="66" fillId="8" borderId="15" xfId="0" applyFont="1" applyFill="1" applyBorder="1" applyAlignment="1">
      <alignment horizontal="center" vertical="center" wrapText="1"/>
    </xf>
    <xf numFmtId="0" fontId="65" fillId="0" borderId="74" xfId="0" applyFont="1" applyBorder="1" applyAlignment="1">
      <alignment horizontal="center" vertical="center" wrapText="1"/>
    </xf>
    <xf numFmtId="0" fontId="66" fillId="8" borderId="60" xfId="0" applyFont="1" applyFill="1" applyBorder="1" applyAlignment="1">
      <alignment horizontal="center" vertical="center" wrapText="1"/>
    </xf>
    <xf numFmtId="0" fontId="66" fillId="8" borderId="29" xfId="0" applyFont="1" applyFill="1" applyBorder="1" applyAlignment="1">
      <alignment horizontal="center" vertical="center" wrapText="1"/>
    </xf>
    <xf numFmtId="0" fontId="66" fillId="34" borderId="25" xfId="0" applyFont="1" applyFill="1" applyBorder="1" applyAlignment="1">
      <alignment horizontal="center"/>
    </xf>
    <xf numFmtId="0" fontId="66" fillId="34" borderId="23" xfId="0" applyFont="1" applyFill="1" applyBorder="1" applyAlignment="1">
      <alignment horizontal="center"/>
    </xf>
    <xf numFmtId="0" fontId="66" fillId="8" borderId="92" xfId="0" applyFont="1" applyFill="1" applyBorder="1" applyAlignment="1">
      <alignment horizontal="center" vertical="center" wrapText="1"/>
    </xf>
    <xf numFmtId="0" fontId="66" fillId="8" borderId="37" xfId="0" applyFont="1" applyFill="1" applyBorder="1" applyAlignment="1">
      <alignment horizontal="center" vertical="center" wrapText="1"/>
    </xf>
    <xf numFmtId="1" fontId="5" fillId="0" borderId="89" xfId="57" applyNumberFormat="1" applyFont="1" applyFill="1" applyBorder="1" applyAlignment="1">
      <alignment horizontal="center" vertical="center" wrapText="1"/>
    </xf>
    <xf numFmtId="1" fontId="5" fillId="0" borderId="90" xfId="57" applyNumberFormat="1" applyFont="1" applyFill="1" applyBorder="1" applyAlignment="1">
      <alignment horizontal="center" vertical="center" wrapText="1"/>
    </xf>
    <xf numFmtId="0" fontId="5" fillId="0" borderId="53" xfId="55" applyFont="1" applyFill="1" applyBorder="1" applyAlignment="1">
      <alignment horizontal="center" vertical="center" wrapText="1"/>
      <protection/>
    </xf>
    <xf numFmtId="0" fontId="5" fillId="0" borderId="88" xfId="55" applyFont="1" applyFill="1" applyBorder="1" applyAlignment="1">
      <alignment horizontal="center" vertical="center" wrapText="1"/>
      <protection/>
    </xf>
    <xf numFmtId="0" fontId="5" fillId="0" borderId="71" xfId="55" applyFont="1" applyFill="1" applyBorder="1" applyAlignment="1">
      <alignment horizontal="center" vertical="center" wrapText="1"/>
      <protection/>
    </xf>
    <xf numFmtId="1" fontId="6" fillId="0" borderId="77" xfId="55" applyNumberFormat="1" applyFont="1" applyFill="1" applyBorder="1" applyAlignment="1">
      <alignment horizontal="center" vertical="center" wrapText="1"/>
      <protection/>
    </xf>
    <xf numFmtId="1" fontId="6" fillId="0" borderId="89" xfId="55" applyNumberFormat="1" applyFont="1" applyFill="1" applyBorder="1" applyAlignment="1">
      <alignment horizontal="center" vertical="center" wrapText="1"/>
      <protection/>
    </xf>
    <xf numFmtId="1" fontId="6" fillId="0" borderId="90" xfId="55" applyNumberFormat="1" applyFont="1" applyFill="1" applyBorder="1" applyAlignment="1">
      <alignment horizontal="center" vertical="center" wrapText="1"/>
      <protection/>
    </xf>
    <xf numFmtId="0" fontId="65" fillId="0" borderId="24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82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73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73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58" fillId="35" borderId="38" xfId="0" applyFont="1" applyFill="1" applyBorder="1" applyAlignment="1">
      <alignment horizontal="center" vertical="center" wrapText="1"/>
    </xf>
    <xf numFmtId="0" fontId="58" fillId="35" borderId="73" xfId="0" applyFont="1" applyFill="1" applyBorder="1" applyAlignment="1">
      <alignment horizontal="center" vertical="center" wrapText="1"/>
    </xf>
    <xf numFmtId="0" fontId="58" fillId="35" borderId="41" xfId="0" applyFont="1" applyFill="1" applyBorder="1" applyAlignment="1">
      <alignment horizontal="center" vertical="center" wrapText="1"/>
    </xf>
    <xf numFmtId="0" fontId="58" fillId="0" borderId="79" xfId="0" applyFont="1" applyFill="1" applyBorder="1" applyAlignment="1">
      <alignment horizontal="center" vertical="center" wrapText="1"/>
    </xf>
    <xf numFmtId="1" fontId="58" fillId="0" borderId="17" xfId="0" applyNumberFormat="1" applyFont="1" applyBorder="1" applyAlignment="1">
      <alignment horizontal="center" vertical="center" wrapText="1"/>
    </xf>
    <xf numFmtId="1" fontId="58" fillId="0" borderId="14" xfId="0" applyNumberFormat="1" applyFont="1" applyBorder="1" applyAlignment="1">
      <alignment horizontal="center" vertical="center" wrapText="1"/>
    </xf>
    <xf numFmtId="0" fontId="58" fillId="0" borderId="60" xfId="0" applyFont="1" applyBorder="1" applyAlignment="1">
      <alignment horizontal="center" vertical="center" wrapText="1"/>
    </xf>
    <xf numFmtId="0" fontId="58" fillId="0" borderId="74" xfId="0" applyFont="1" applyBorder="1" applyAlignment="1">
      <alignment horizontal="center" vertical="center" wrapText="1"/>
    </xf>
    <xf numFmtId="0" fontId="58" fillId="0" borderId="84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/>
    </xf>
    <xf numFmtId="0" fontId="58" fillId="0" borderId="73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82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103" xfId="0" applyFont="1" applyBorder="1" applyAlignment="1">
      <alignment horizontal="center" vertical="center"/>
    </xf>
    <xf numFmtId="0" fontId="58" fillId="0" borderId="93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58" fillId="0" borderId="72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65" fillId="0" borderId="78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8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58" fillId="0" borderId="77" xfId="0" applyFont="1" applyBorder="1" applyAlignment="1">
      <alignment horizontal="center" vertical="center"/>
    </xf>
    <xf numFmtId="0" fontId="58" fillId="0" borderId="89" xfId="0" applyFont="1" applyBorder="1" applyAlignment="1">
      <alignment horizontal="center" vertical="center"/>
    </xf>
    <xf numFmtId="0" fontId="58" fillId="0" borderId="90" xfId="0" applyFont="1" applyBorder="1" applyAlignment="1">
      <alignment horizontal="center" vertical="center"/>
    </xf>
    <xf numFmtId="0" fontId="58" fillId="0" borderId="92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99" xfId="0" applyFont="1" applyBorder="1" applyAlignment="1">
      <alignment horizontal="center" vertical="center"/>
    </xf>
    <xf numFmtId="0" fontId="58" fillId="0" borderId="94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65" fillId="0" borderId="77" xfId="0" applyFont="1" applyFill="1" applyBorder="1" applyAlignment="1">
      <alignment horizontal="center" vertical="center"/>
    </xf>
    <xf numFmtId="0" fontId="65" fillId="0" borderId="89" xfId="0" applyFont="1" applyFill="1" applyBorder="1" applyAlignment="1">
      <alignment horizontal="center" vertical="center"/>
    </xf>
    <xf numFmtId="0" fontId="65" fillId="0" borderId="90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" fillId="35" borderId="77" xfId="55" applyFont="1" applyFill="1" applyBorder="1" applyAlignment="1">
      <alignment horizontal="center" vertical="center" wrapText="1"/>
      <protection/>
    </xf>
    <xf numFmtId="0" fontId="5" fillId="35" borderId="89" xfId="55" applyFont="1" applyFill="1" applyBorder="1" applyAlignment="1">
      <alignment horizontal="center" vertical="center" wrapText="1"/>
      <protection/>
    </xf>
    <xf numFmtId="0" fontId="5" fillId="35" borderId="90" xfId="55" applyFont="1" applyFill="1" applyBorder="1" applyAlignment="1">
      <alignment horizontal="center" vertical="center" wrapText="1"/>
      <protection/>
    </xf>
    <xf numFmtId="1" fontId="58" fillId="0" borderId="29" xfId="0" applyNumberFormat="1" applyFont="1" applyBorder="1" applyAlignment="1">
      <alignment horizontal="center" vertical="center" wrapText="1"/>
    </xf>
    <xf numFmtId="1" fontId="58" fillId="0" borderId="0" xfId="0" applyNumberFormat="1" applyFont="1" applyBorder="1" applyAlignment="1">
      <alignment horizontal="center" vertical="center" wrapText="1"/>
    </xf>
    <xf numFmtId="1" fontId="58" fillId="0" borderId="99" xfId="0" applyNumberFormat="1" applyFont="1" applyBorder="1" applyAlignment="1">
      <alignment horizontal="center" vertical="center" wrapText="1"/>
    </xf>
    <xf numFmtId="2" fontId="58" fillId="0" borderId="77" xfId="0" applyNumberFormat="1" applyFont="1" applyBorder="1" applyAlignment="1">
      <alignment horizontal="center" vertical="center" wrapText="1"/>
    </xf>
    <xf numFmtId="2" fontId="58" fillId="0" borderId="89" xfId="0" applyNumberFormat="1" applyFont="1" applyBorder="1" applyAlignment="1">
      <alignment horizontal="center" vertical="center" wrapText="1"/>
    </xf>
    <xf numFmtId="2" fontId="58" fillId="0" borderId="90" xfId="0" applyNumberFormat="1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92" xfId="0" applyFont="1" applyBorder="1" applyAlignment="1">
      <alignment horizontal="center" vertical="center" wrapText="1"/>
    </xf>
    <xf numFmtId="0" fontId="58" fillId="0" borderId="103" xfId="0" applyFont="1" applyBorder="1" applyAlignment="1">
      <alignment horizontal="center" vertical="center" wrapText="1"/>
    </xf>
    <xf numFmtId="0" fontId="58" fillId="0" borderId="93" xfId="0" applyFont="1" applyBorder="1" applyAlignment="1">
      <alignment horizontal="center" vertical="center" wrapText="1"/>
    </xf>
    <xf numFmtId="1" fontId="7" fillId="0" borderId="64" xfId="51" applyNumberFormat="1" applyFont="1" applyBorder="1" applyAlignment="1">
      <alignment horizontal="center" vertical="center" wrapText="1"/>
    </xf>
    <xf numFmtId="1" fontId="7" fillId="0" borderId="67" xfId="51" applyNumberFormat="1" applyFont="1" applyBorder="1" applyAlignment="1">
      <alignment horizontal="center" vertical="center" wrapText="1"/>
    </xf>
    <xf numFmtId="1" fontId="7" fillId="0" borderId="66" xfId="51" applyNumberFormat="1" applyFont="1" applyBorder="1" applyAlignment="1">
      <alignment horizontal="center" vertical="center" wrapText="1"/>
    </xf>
    <xf numFmtId="1" fontId="7" fillId="0" borderId="92" xfId="51" applyNumberFormat="1" applyFont="1" applyBorder="1" applyAlignment="1">
      <alignment horizontal="center" vertical="center" wrapText="1"/>
    </xf>
    <xf numFmtId="1" fontId="7" fillId="0" borderId="29" xfId="51" applyNumberFormat="1" applyFont="1" applyBorder="1" applyAlignment="1">
      <alignment horizontal="center" vertical="center" wrapText="1"/>
    </xf>
    <xf numFmtId="1" fontId="7" fillId="0" borderId="53" xfId="51" applyNumberFormat="1" applyFont="1" applyBorder="1" applyAlignment="1">
      <alignment horizontal="center" vertical="center" wrapText="1"/>
    </xf>
    <xf numFmtId="1" fontId="7" fillId="0" borderId="105" xfId="51" applyNumberFormat="1" applyFont="1" applyBorder="1" applyAlignment="1">
      <alignment horizontal="center" vertical="center" wrapText="1"/>
    </xf>
    <xf numFmtId="1" fontId="7" fillId="0" borderId="107" xfId="51" applyNumberFormat="1" applyFont="1" applyBorder="1" applyAlignment="1">
      <alignment horizontal="center" vertical="center" wrapText="1"/>
    </xf>
    <xf numFmtId="1" fontId="6" fillId="0" borderId="64" xfId="51" applyNumberFormat="1" applyFont="1" applyBorder="1" applyAlignment="1">
      <alignment horizontal="center" vertical="center" wrapText="1"/>
    </xf>
    <xf numFmtId="1" fontId="6" fillId="0" borderId="67" xfId="51" applyNumberFormat="1" applyFont="1" applyBorder="1" applyAlignment="1">
      <alignment horizontal="center" vertical="center" wrapText="1"/>
    </xf>
    <xf numFmtId="1" fontId="6" fillId="0" borderId="66" xfId="51" applyNumberFormat="1" applyFont="1" applyBorder="1" applyAlignment="1">
      <alignment horizontal="center" vertical="center" wrapText="1"/>
    </xf>
    <xf numFmtId="1" fontId="6" fillId="0" borderId="68" xfId="51" applyNumberFormat="1" applyFont="1" applyBorder="1" applyAlignment="1">
      <alignment horizontal="center" vertical="center" wrapText="1"/>
    </xf>
    <xf numFmtId="1" fontId="6" fillId="0" borderId="91" xfId="51" applyNumberFormat="1" applyFont="1" applyBorder="1" applyAlignment="1">
      <alignment horizontal="center" vertical="center" wrapText="1"/>
    </xf>
    <xf numFmtId="1" fontId="6" fillId="0" borderId="108" xfId="51" applyNumberFormat="1" applyFont="1" applyBorder="1" applyAlignment="1">
      <alignment horizontal="center" vertical="center" wrapText="1"/>
    </xf>
    <xf numFmtId="1" fontId="6" fillId="0" borderId="109" xfId="51" applyNumberFormat="1" applyFont="1" applyBorder="1" applyAlignment="1">
      <alignment horizontal="center" vertical="center" wrapText="1"/>
    </xf>
    <xf numFmtId="1" fontId="6" fillId="0" borderId="75" xfId="51" applyNumberFormat="1" applyFont="1" applyBorder="1" applyAlignment="1">
      <alignment horizontal="center" vertical="center" wrapText="1"/>
    </xf>
    <xf numFmtId="1" fontId="58" fillId="0" borderId="77" xfId="0" applyNumberFormat="1" applyFont="1" applyBorder="1" applyAlignment="1">
      <alignment horizontal="center" vertical="center" wrapText="1"/>
    </xf>
    <xf numFmtId="1" fontId="58" fillId="0" borderId="89" xfId="0" applyNumberFormat="1" applyFont="1" applyBorder="1" applyAlignment="1">
      <alignment horizontal="center" vertical="center" wrapText="1"/>
    </xf>
    <xf numFmtId="1" fontId="58" fillId="0" borderId="90" xfId="0" applyNumberFormat="1" applyFont="1" applyBorder="1" applyAlignment="1">
      <alignment horizontal="center" vertical="center" wrapText="1"/>
    </xf>
    <xf numFmtId="0" fontId="65" fillId="0" borderId="88" xfId="0" applyFont="1" applyBorder="1" applyAlignment="1">
      <alignment horizontal="center" vertical="center"/>
    </xf>
    <xf numFmtId="0" fontId="65" fillId="0" borderId="110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 wrapText="1"/>
    </xf>
    <xf numFmtId="0" fontId="58" fillId="0" borderId="53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88" xfId="0" applyFont="1" applyBorder="1" applyAlignment="1">
      <alignment horizontal="center" vertical="center" wrapText="1"/>
    </xf>
    <xf numFmtId="0" fontId="58" fillId="0" borderId="99" xfId="0" applyFont="1" applyBorder="1" applyAlignment="1">
      <alignment horizontal="center" vertical="center" wrapText="1"/>
    </xf>
    <xf numFmtId="0" fontId="58" fillId="0" borderId="71" xfId="0" applyFont="1" applyBorder="1" applyAlignment="1">
      <alignment horizontal="center" vertical="center" wrapText="1"/>
    </xf>
    <xf numFmtId="1" fontId="6" fillId="0" borderId="92" xfId="51" applyNumberFormat="1" applyFont="1" applyBorder="1" applyAlignment="1">
      <alignment horizontal="center" vertical="center" wrapText="1"/>
    </xf>
    <xf numFmtId="1" fontId="6" fillId="0" borderId="29" xfId="51" applyNumberFormat="1" applyFont="1" applyBorder="1" applyAlignment="1">
      <alignment horizontal="center" vertical="center" wrapText="1"/>
    </xf>
    <xf numFmtId="1" fontId="6" fillId="0" borderId="53" xfId="51" applyNumberFormat="1" applyFont="1" applyBorder="1" applyAlignment="1">
      <alignment horizontal="center" vertical="center" wrapText="1"/>
    </xf>
    <xf numFmtId="1" fontId="6" fillId="0" borderId="103" xfId="51" applyNumberFormat="1" applyFont="1" applyBorder="1" applyAlignment="1">
      <alignment horizontal="center" vertical="center" wrapText="1"/>
    </xf>
    <xf numFmtId="1" fontId="6" fillId="0" borderId="0" xfId="51" applyNumberFormat="1" applyFont="1" applyBorder="1" applyAlignment="1">
      <alignment horizontal="center" vertical="center" wrapText="1"/>
    </xf>
    <xf numFmtId="1" fontId="6" fillId="0" borderId="88" xfId="51" applyNumberFormat="1" applyFont="1" applyBorder="1" applyAlignment="1">
      <alignment horizontal="center" vertical="center" wrapText="1"/>
    </xf>
    <xf numFmtId="1" fontId="6" fillId="0" borderId="93" xfId="51" applyNumberFormat="1" applyFont="1" applyBorder="1" applyAlignment="1">
      <alignment horizontal="center" vertical="center" wrapText="1"/>
    </xf>
    <xf numFmtId="1" fontId="6" fillId="0" borderId="99" xfId="51" applyNumberFormat="1" applyFont="1" applyBorder="1" applyAlignment="1">
      <alignment horizontal="center" vertical="center" wrapText="1"/>
    </xf>
    <xf numFmtId="1" fontId="6" fillId="0" borderId="71" xfId="51" applyNumberFormat="1" applyFont="1" applyBorder="1" applyAlignment="1">
      <alignment horizontal="center" vertical="center" wrapText="1"/>
    </xf>
    <xf numFmtId="1" fontId="7" fillId="0" borderId="103" xfId="51" applyNumberFormat="1" applyFont="1" applyBorder="1" applyAlignment="1">
      <alignment horizontal="center" vertical="center" wrapText="1"/>
    </xf>
    <xf numFmtId="1" fontId="7" fillId="0" borderId="0" xfId="51" applyNumberFormat="1" applyFont="1" applyBorder="1" applyAlignment="1">
      <alignment horizontal="center" vertical="center" wrapText="1"/>
    </xf>
    <xf numFmtId="1" fontId="7" fillId="0" borderId="88" xfId="51" applyNumberFormat="1" applyFont="1" applyBorder="1" applyAlignment="1">
      <alignment horizontal="center" vertical="center" wrapText="1"/>
    </xf>
    <xf numFmtId="1" fontId="7" fillId="0" borderId="93" xfId="51" applyNumberFormat="1" applyFont="1" applyBorder="1" applyAlignment="1">
      <alignment horizontal="center" vertical="center" wrapText="1"/>
    </xf>
    <xf numFmtId="1" fontId="7" fillId="0" borderId="99" xfId="51" applyNumberFormat="1" applyFont="1" applyBorder="1" applyAlignment="1">
      <alignment horizontal="center" vertical="center" wrapText="1"/>
    </xf>
    <xf numFmtId="1" fontId="7" fillId="0" borderId="71" xfId="51" applyNumberFormat="1" applyFont="1" applyBorder="1" applyAlignment="1">
      <alignment horizontal="center" vertical="center" wrapText="1"/>
    </xf>
    <xf numFmtId="1" fontId="65" fillId="0" borderId="77" xfId="51" applyNumberFormat="1" applyFont="1" applyBorder="1" applyAlignment="1">
      <alignment horizontal="center" vertical="center" wrapText="1"/>
    </xf>
    <xf numFmtId="1" fontId="65" fillId="0" borderId="89" xfId="51" applyNumberFormat="1" applyFont="1" applyBorder="1" applyAlignment="1">
      <alignment horizontal="center" vertical="center" wrapText="1"/>
    </xf>
    <xf numFmtId="1" fontId="65" fillId="0" borderId="90" xfId="51" applyNumberFormat="1" applyFont="1" applyBorder="1" applyAlignment="1">
      <alignment horizontal="center" vertical="center" wrapText="1"/>
    </xf>
    <xf numFmtId="0" fontId="73" fillId="33" borderId="68" xfId="0" applyFont="1" applyFill="1" applyBorder="1" applyAlignment="1">
      <alignment horizontal="center" vertical="center" wrapText="1"/>
    </xf>
    <xf numFmtId="0" fontId="73" fillId="33" borderId="91" xfId="0" applyFont="1" applyFill="1" applyBorder="1" applyAlignment="1">
      <alignment horizontal="center" vertical="center" wrapText="1"/>
    </xf>
    <xf numFmtId="0" fontId="73" fillId="33" borderId="75" xfId="0" applyFont="1" applyFill="1" applyBorder="1" applyAlignment="1">
      <alignment horizontal="center" vertical="center" wrapText="1"/>
    </xf>
    <xf numFmtId="0" fontId="73" fillId="37" borderId="77" xfId="0" applyFont="1" applyFill="1" applyBorder="1" applyAlignment="1">
      <alignment horizontal="center" vertical="center" wrapText="1"/>
    </xf>
    <xf numFmtId="0" fontId="73" fillId="37" borderId="88" xfId="0" applyFont="1" applyFill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72" fillId="33" borderId="64" xfId="0" applyFont="1" applyFill="1" applyBorder="1" applyAlignment="1">
      <alignment horizontal="center" vertical="center" wrapText="1"/>
    </xf>
    <xf numFmtId="0" fontId="72" fillId="33" borderId="67" xfId="0" applyFont="1" applyFill="1" applyBorder="1" applyAlignment="1">
      <alignment horizontal="center" vertical="center" wrapText="1"/>
    </xf>
    <xf numFmtId="0" fontId="72" fillId="33" borderId="66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1" fontId="7" fillId="0" borderId="85" xfId="51" applyNumberFormat="1" applyFont="1" applyBorder="1" applyAlignment="1">
      <alignment horizontal="center" vertical="center" wrapText="1"/>
    </xf>
    <xf numFmtId="1" fontId="7" fillId="35" borderId="10" xfId="51" applyNumberFormat="1" applyFont="1" applyFill="1" applyBorder="1" applyAlignment="1">
      <alignment horizontal="center" vertical="center" wrapText="1"/>
    </xf>
    <xf numFmtId="1" fontId="6" fillId="35" borderId="15" xfId="51" applyNumberFormat="1" applyFont="1" applyFill="1" applyBorder="1" applyAlignment="1">
      <alignment horizontal="center" vertical="center" wrapText="1"/>
    </xf>
    <xf numFmtId="1" fontId="6" fillId="35" borderId="14" xfId="51" applyNumberFormat="1" applyFont="1" applyFill="1" applyBorder="1" applyAlignment="1">
      <alignment horizontal="center" vertical="center" wrapText="1"/>
    </xf>
    <xf numFmtId="1" fontId="7" fillId="35" borderId="20" xfId="51" applyNumberFormat="1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center" wrapText="1"/>
    </xf>
    <xf numFmtId="1" fontId="6" fillId="35" borderId="15" xfId="51" applyNumberFormat="1" applyFont="1" applyFill="1" applyBorder="1" applyAlignment="1">
      <alignment horizontal="center" vertical="center" wrapText="1"/>
    </xf>
    <xf numFmtId="1" fontId="6" fillId="35" borderId="14" xfId="51" applyNumberFormat="1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1" fontId="7" fillId="35" borderId="20" xfId="51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28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304800</xdr:colOff>
      <xdr:row>2</xdr:row>
      <xdr:rowOff>371475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28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885825</xdr:colOff>
      <xdr:row>3</xdr:row>
      <xdr:rowOff>228600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2</xdr:row>
      <xdr:rowOff>333375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1285875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362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695325</xdr:colOff>
      <xdr:row>3</xdr:row>
      <xdr:rowOff>209550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33528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276225</xdr:colOff>
      <xdr:row>3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038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2</xdr:col>
      <xdr:colOff>857250</xdr:colOff>
      <xdr:row>3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9527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F38"/>
  <sheetViews>
    <sheetView zoomScale="71" zoomScaleNormal="71" zoomScalePageLayoutView="0" workbookViewId="0" topLeftCell="R18">
      <selection activeCell="W31" sqref="W31"/>
    </sheetView>
  </sheetViews>
  <sheetFormatPr defaultColWidth="11.421875" defaultRowHeight="15"/>
  <cols>
    <col min="1" max="1" width="27.00390625" style="0" bestFit="1" customWidth="1"/>
    <col min="2" max="2" width="9.140625" style="0" bestFit="1" customWidth="1"/>
    <col min="3" max="3" width="53.421875" style="0" bestFit="1" customWidth="1"/>
    <col min="4" max="4" width="51.00390625" style="0" customWidth="1"/>
    <col min="5" max="5" width="34.7109375" style="0" customWidth="1"/>
    <col min="6" max="6" width="17.8515625" style="0" customWidth="1"/>
    <col min="7" max="7" width="44.7109375" style="0" customWidth="1"/>
    <col min="8" max="8" width="27.00390625" style="0" customWidth="1"/>
    <col min="9" max="9" width="30.57421875" style="0" bestFit="1" customWidth="1"/>
    <col min="10" max="11" width="13.140625" style="0" customWidth="1"/>
    <col min="12" max="12" width="8.00390625" style="0" bestFit="1" customWidth="1"/>
    <col min="13" max="14" width="12.140625" style="0" bestFit="1" customWidth="1"/>
    <col min="15" max="15" width="12.8515625" style="0" bestFit="1" customWidth="1"/>
    <col min="16" max="16" width="8.00390625" style="0" bestFit="1" customWidth="1"/>
    <col min="17" max="17" width="15.140625" style="0" customWidth="1"/>
    <col min="18" max="18" width="12.140625" style="0" bestFit="1" customWidth="1"/>
    <col min="19" max="19" width="12.8515625" style="0" bestFit="1" customWidth="1"/>
    <col min="20" max="20" width="8.00390625" style="0" bestFit="1" customWidth="1"/>
    <col min="21" max="21" width="14.421875" style="0" bestFit="1" customWidth="1"/>
    <col min="22" max="33" width="14.57421875" style="0" customWidth="1"/>
    <col min="34" max="40" width="14.57421875" style="0" hidden="1" customWidth="1"/>
    <col min="41" max="41" width="14.421875" style="0" hidden="1" customWidth="1"/>
    <col min="42" max="49" width="14.57421875" style="0" hidden="1" customWidth="1"/>
    <col min="50" max="50" width="12.140625" style="0" hidden="1" customWidth="1"/>
    <col min="51" max="51" width="12.8515625" style="0" hidden="1" customWidth="1"/>
    <col min="52" max="52" width="8.00390625" style="0" hidden="1" customWidth="1"/>
    <col min="53" max="53" width="14.421875" style="0" hidden="1" customWidth="1"/>
    <col min="54" max="54" width="20.8515625" style="0" hidden="1" customWidth="1"/>
    <col min="55" max="56" width="11.421875" style="0" hidden="1" customWidth="1"/>
    <col min="57" max="57" width="14.421875" style="0" hidden="1" customWidth="1"/>
    <col min="58" max="58" width="22.57421875" style="0" customWidth="1"/>
  </cols>
  <sheetData>
    <row r="1" spans="1:50" ht="26.25">
      <c r="A1" s="563" t="s">
        <v>49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  <c r="AD1" s="563"/>
      <c r="AE1" s="563"/>
      <c r="AF1" s="563"/>
      <c r="AG1" s="563"/>
      <c r="AH1" s="563"/>
      <c r="AI1" s="563"/>
      <c r="AJ1" s="563"/>
      <c r="AK1" s="563"/>
      <c r="AL1" s="563"/>
      <c r="AM1" s="563"/>
      <c r="AN1" s="563"/>
      <c r="AO1" s="563"/>
      <c r="AP1" s="563"/>
      <c r="AQ1" s="563"/>
      <c r="AR1" s="563"/>
      <c r="AS1" s="563"/>
      <c r="AT1" s="563"/>
      <c r="AU1" s="563"/>
      <c r="AV1" s="563"/>
      <c r="AW1" s="563"/>
      <c r="AX1" s="563"/>
    </row>
    <row r="2" spans="1:50" ht="26.25">
      <c r="A2" s="563" t="s">
        <v>24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3"/>
      <c r="AM2" s="563"/>
      <c r="AN2" s="563"/>
      <c r="AO2" s="563"/>
      <c r="AP2" s="563"/>
      <c r="AQ2" s="563"/>
      <c r="AR2" s="563"/>
      <c r="AS2" s="563"/>
      <c r="AT2" s="563"/>
      <c r="AU2" s="563"/>
      <c r="AV2" s="563"/>
      <c r="AW2" s="563"/>
      <c r="AX2" s="563"/>
    </row>
    <row r="3" spans="1:50" ht="26.25">
      <c r="A3" s="563" t="s">
        <v>21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3"/>
      <c r="AO3" s="563"/>
      <c r="AP3" s="563"/>
      <c r="AQ3" s="563"/>
      <c r="AR3" s="563"/>
      <c r="AS3" s="563"/>
      <c r="AT3" s="563"/>
      <c r="AU3" s="563"/>
      <c r="AV3" s="563"/>
      <c r="AW3" s="563"/>
      <c r="AX3" s="563"/>
    </row>
    <row r="4" spans="1:50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15.7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5">
      <c r="A6" s="606" t="s">
        <v>0</v>
      </c>
      <c r="B6" s="607"/>
      <c r="C6" s="608"/>
      <c r="D6" s="609"/>
      <c r="E6" s="3"/>
      <c r="F6" s="3"/>
      <c r="G6" s="3"/>
      <c r="H6" s="7"/>
      <c r="I6" s="7" t="s">
        <v>47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5">
      <c r="A7" s="5" t="s">
        <v>1</v>
      </c>
      <c r="B7" s="610" t="s">
        <v>2</v>
      </c>
      <c r="C7" s="611"/>
      <c r="D7" s="1" t="s">
        <v>26</v>
      </c>
      <c r="E7" s="3"/>
      <c r="F7" s="3"/>
      <c r="G7" s="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4" s="7" customFormat="1" ht="37.5" customHeight="1" thickBot="1">
      <c r="A8" s="6" t="s">
        <v>27</v>
      </c>
      <c r="B8" s="612" t="s">
        <v>50</v>
      </c>
      <c r="C8" s="613"/>
      <c r="D8" s="2" t="s">
        <v>51</v>
      </c>
    </row>
    <row r="9" spans="1:50" s="7" customFormat="1" ht="26.25">
      <c r="A9" s="563" t="s">
        <v>24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3"/>
      <c r="AR9" s="563"/>
      <c r="AS9" s="563"/>
      <c r="AT9" s="563"/>
      <c r="AU9" s="563"/>
      <c r="AV9" s="563"/>
      <c r="AW9" s="563"/>
      <c r="AX9" s="563"/>
    </row>
    <row r="10" s="7" customFormat="1" ht="15.75" thickBot="1"/>
    <row r="11" spans="1:50" s="7" customFormat="1" ht="19.5" thickBot="1">
      <c r="A11" s="564" t="s">
        <v>3</v>
      </c>
      <c r="B11" s="565"/>
      <c r="C11" s="565"/>
      <c r="D11" s="565"/>
      <c r="E11" s="565"/>
      <c r="F11" s="565"/>
      <c r="G11" s="565"/>
      <c r="H11" s="565"/>
      <c r="I11" s="566"/>
      <c r="J11" s="567">
        <v>2023</v>
      </c>
      <c r="K11" s="567"/>
      <c r="L11" s="567"/>
      <c r="M11" s="567"/>
      <c r="N11" s="567"/>
      <c r="O11" s="567"/>
      <c r="P11" s="567"/>
      <c r="Q11" s="567"/>
      <c r="R11" s="567"/>
      <c r="S11" s="567"/>
      <c r="T11" s="567"/>
      <c r="U11" s="567"/>
      <c r="V11" s="567"/>
      <c r="W11" s="567"/>
      <c r="X11" s="567"/>
      <c r="Y11" s="567"/>
      <c r="Z11" s="567"/>
      <c r="AA11" s="567"/>
      <c r="AB11" s="567"/>
      <c r="AC11" s="567"/>
      <c r="AD11" s="567"/>
      <c r="AE11" s="567"/>
      <c r="AF11" s="567"/>
      <c r="AG11" s="567"/>
      <c r="AH11" s="567"/>
      <c r="AI11" s="567"/>
      <c r="AJ11" s="567"/>
      <c r="AK11" s="567"/>
      <c r="AL11" s="567"/>
      <c r="AM11" s="567"/>
      <c r="AN11" s="567"/>
      <c r="AO11" s="567"/>
      <c r="AP11" s="567"/>
      <c r="AQ11" s="567"/>
      <c r="AR11" s="567"/>
      <c r="AS11" s="567"/>
      <c r="AT11" s="567"/>
      <c r="AU11" s="567"/>
      <c r="AV11" s="567"/>
      <c r="AW11" s="567"/>
      <c r="AX11" s="567"/>
    </row>
    <row r="12" spans="1:58" s="7" customFormat="1" ht="15">
      <c r="A12" s="568" t="s">
        <v>20</v>
      </c>
      <c r="B12" s="570" t="s">
        <v>25</v>
      </c>
      <c r="C12" s="573" t="s">
        <v>4</v>
      </c>
      <c r="D12" s="576" t="s">
        <v>5</v>
      </c>
      <c r="E12" s="579" t="s">
        <v>6</v>
      </c>
      <c r="F12" s="579" t="s">
        <v>7</v>
      </c>
      <c r="G12" s="573" t="s">
        <v>8</v>
      </c>
      <c r="H12" s="579" t="s">
        <v>28</v>
      </c>
      <c r="I12" s="576" t="s">
        <v>29</v>
      </c>
      <c r="J12" s="582" t="s">
        <v>9</v>
      </c>
      <c r="K12" s="582"/>
      <c r="L12" s="582"/>
      <c r="M12" s="582"/>
      <c r="N12" s="582" t="s">
        <v>22</v>
      </c>
      <c r="O12" s="582"/>
      <c r="P12" s="582"/>
      <c r="Q12" s="582"/>
      <c r="R12" s="582" t="s">
        <v>10</v>
      </c>
      <c r="S12" s="582"/>
      <c r="T12" s="582"/>
      <c r="U12" s="582"/>
      <c r="V12" s="582" t="s">
        <v>11</v>
      </c>
      <c r="W12" s="582"/>
      <c r="X12" s="582"/>
      <c r="Y12" s="582"/>
      <c r="Z12" s="582" t="s">
        <v>12</v>
      </c>
      <c r="AA12" s="582"/>
      <c r="AB12" s="582"/>
      <c r="AC12" s="582"/>
      <c r="AD12" s="582" t="s">
        <v>13</v>
      </c>
      <c r="AE12" s="582"/>
      <c r="AF12" s="582"/>
      <c r="AG12" s="582"/>
      <c r="AH12" s="582" t="s">
        <v>14</v>
      </c>
      <c r="AI12" s="582"/>
      <c r="AJ12" s="582"/>
      <c r="AK12" s="582"/>
      <c r="AL12" s="582" t="s">
        <v>15</v>
      </c>
      <c r="AM12" s="582"/>
      <c r="AN12" s="582"/>
      <c r="AO12" s="582"/>
      <c r="AP12" s="582" t="s">
        <v>16</v>
      </c>
      <c r="AQ12" s="582"/>
      <c r="AR12" s="582"/>
      <c r="AS12" s="582"/>
      <c r="AT12" s="582" t="s">
        <v>17</v>
      </c>
      <c r="AU12" s="582"/>
      <c r="AV12" s="582"/>
      <c r="AW12" s="582"/>
      <c r="AX12" s="582" t="s">
        <v>18</v>
      </c>
      <c r="AY12" s="582"/>
      <c r="AZ12" s="582"/>
      <c r="BA12" s="582"/>
      <c r="BB12" s="582" t="s">
        <v>19</v>
      </c>
      <c r="BC12" s="582"/>
      <c r="BD12" s="582"/>
      <c r="BE12" s="582"/>
      <c r="BF12" s="584" t="s">
        <v>23</v>
      </c>
    </row>
    <row r="13" spans="1:58" s="7" customFormat="1" ht="15">
      <c r="A13" s="568"/>
      <c r="B13" s="571"/>
      <c r="C13" s="574"/>
      <c r="D13" s="577"/>
      <c r="E13" s="580"/>
      <c r="F13" s="580"/>
      <c r="G13" s="574"/>
      <c r="H13" s="580"/>
      <c r="I13" s="577"/>
      <c r="J13" s="587" t="s">
        <v>30</v>
      </c>
      <c r="K13" s="588"/>
      <c r="L13" s="588"/>
      <c r="M13" s="589"/>
      <c r="N13" s="587" t="s">
        <v>30</v>
      </c>
      <c r="O13" s="588"/>
      <c r="P13" s="588"/>
      <c r="Q13" s="589"/>
      <c r="R13" s="587" t="s">
        <v>30</v>
      </c>
      <c r="S13" s="588"/>
      <c r="T13" s="588"/>
      <c r="U13" s="589"/>
      <c r="V13" s="587"/>
      <c r="W13" s="588"/>
      <c r="X13" s="588"/>
      <c r="Y13" s="589"/>
      <c r="Z13" s="587"/>
      <c r="AA13" s="588"/>
      <c r="AB13" s="588"/>
      <c r="AC13" s="589"/>
      <c r="AD13" s="587"/>
      <c r="AE13" s="588"/>
      <c r="AF13" s="588"/>
      <c r="AG13" s="589"/>
      <c r="AH13" s="587"/>
      <c r="AI13" s="588"/>
      <c r="AJ13" s="588"/>
      <c r="AK13" s="589"/>
      <c r="AL13" s="587"/>
      <c r="AM13" s="588"/>
      <c r="AN13" s="588"/>
      <c r="AO13" s="589"/>
      <c r="AP13" s="587"/>
      <c r="AQ13" s="588"/>
      <c r="AR13" s="588"/>
      <c r="AS13" s="589"/>
      <c r="AT13" s="587"/>
      <c r="AU13" s="588"/>
      <c r="AV13" s="588"/>
      <c r="AW13" s="589"/>
      <c r="AX13" s="587"/>
      <c r="AY13" s="588"/>
      <c r="AZ13" s="588"/>
      <c r="BA13" s="589"/>
      <c r="BB13" s="587"/>
      <c r="BC13" s="588"/>
      <c r="BD13" s="588"/>
      <c r="BE13" s="589"/>
      <c r="BF13" s="585"/>
    </row>
    <row r="14" spans="1:58" s="7" customFormat="1" ht="15.75" thickBot="1">
      <c r="A14" s="569"/>
      <c r="B14" s="572"/>
      <c r="C14" s="575"/>
      <c r="D14" s="578"/>
      <c r="E14" s="581"/>
      <c r="F14" s="581"/>
      <c r="G14" s="575"/>
      <c r="H14" s="581"/>
      <c r="I14" s="583"/>
      <c r="J14" s="59" t="s">
        <v>31</v>
      </c>
      <c r="K14" s="60" t="s">
        <v>32</v>
      </c>
      <c r="L14" s="61" t="s">
        <v>33</v>
      </c>
      <c r="M14" s="62" t="s">
        <v>52</v>
      </c>
      <c r="N14" s="63" t="s">
        <v>31</v>
      </c>
      <c r="O14" s="60" t="s">
        <v>32</v>
      </c>
      <c r="P14" s="61" t="s">
        <v>33</v>
      </c>
      <c r="Q14" s="62" t="s">
        <v>34</v>
      </c>
      <c r="R14" s="59" t="s">
        <v>31</v>
      </c>
      <c r="S14" s="60" t="s">
        <v>32</v>
      </c>
      <c r="T14" s="61" t="s">
        <v>33</v>
      </c>
      <c r="U14" s="62" t="s">
        <v>34</v>
      </c>
      <c r="V14" s="531" t="s">
        <v>31</v>
      </c>
      <c r="W14" s="524" t="s">
        <v>32</v>
      </c>
      <c r="X14" s="532" t="s">
        <v>33</v>
      </c>
      <c r="Y14" s="533" t="s">
        <v>34</v>
      </c>
      <c r="Z14" s="59" t="s">
        <v>31</v>
      </c>
      <c r="AA14" s="60" t="s">
        <v>32</v>
      </c>
      <c r="AB14" s="61" t="s">
        <v>33</v>
      </c>
      <c r="AC14" s="62" t="s">
        <v>34</v>
      </c>
      <c r="AD14" s="63" t="s">
        <v>31</v>
      </c>
      <c r="AE14" s="60" t="s">
        <v>32</v>
      </c>
      <c r="AF14" s="61" t="s">
        <v>33</v>
      </c>
      <c r="AG14" s="62" t="s">
        <v>34</v>
      </c>
      <c r="AH14" s="63" t="s">
        <v>31</v>
      </c>
      <c r="AI14" s="60" t="s">
        <v>32</v>
      </c>
      <c r="AJ14" s="61" t="s">
        <v>33</v>
      </c>
      <c r="AK14" s="62" t="s">
        <v>34</v>
      </c>
      <c r="AL14" s="63" t="s">
        <v>31</v>
      </c>
      <c r="AM14" s="60" t="s">
        <v>32</v>
      </c>
      <c r="AN14" s="61" t="s">
        <v>33</v>
      </c>
      <c r="AO14" s="62" t="s">
        <v>34</v>
      </c>
      <c r="AP14" s="63" t="s">
        <v>31</v>
      </c>
      <c r="AQ14" s="60" t="s">
        <v>32</v>
      </c>
      <c r="AR14" s="61" t="s">
        <v>33</v>
      </c>
      <c r="AS14" s="62" t="s">
        <v>34</v>
      </c>
      <c r="AT14" s="63" t="s">
        <v>31</v>
      </c>
      <c r="AU14" s="60" t="s">
        <v>32</v>
      </c>
      <c r="AV14" s="61" t="s">
        <v>33</v>
      </c>
      <c r="AW14" s="62" t="s">
        <v>34</v>
      </c>
      <c r="AX14" s="63" t="s">
        <v>31</v>
      </c>
      <c r="AY14" s="60" t="s">
        <v>32</v>
      </c>
      <c r="AZ14" s="61" t="s">
        <v>33</v>
      </c>
      <c r="BA14" s="62" t="s">
        <v>34</v>
      </c>
      <c r="BB14" s="63" t="s">
        <v>31</v>
      </c>
      <c r="BC14" s="60" t="s">
        <v>32</v>
      </c>
      <c r="BD14" s="61" t="s">
        <v>33</v>
      </c>
      <c r="BE14" s="62" t="s">
        <v>34</v>
      </c>
      <c r="BF14" s="586"/>
    </row>
    <row r="15" spans="1:58" s="7" customFormat="1" ht="55.5" customHeight="1" thickBot="1">
      <c r="A15" s="590" t="s">
        <v>53</v>
      </c>
      <c r="B15" s="590">
        <v>16160</v>
      </c>
      <c r="C15" s="590" t="s">
        <v>54</v>
      </c>
      <c r="D15" s="590" t="s">
        <v>71</v>
      </c>
      <c r="E15" s="64" t="s">
        <v>55</v>
      </c>
      <c r="F15" s="65">
        <v>0.45</v>
      </c>
      <c r="G15" s="66" t="s">
        <v>64</v>
      </c>
      <c r="H15" s="67" t="s">
        <v>48</v>
      </c>
      <c r="I15" s="68" t="s">
        <v>48</v>
      </c>
      <c r="J15" s="69" t="s">
        <v>48</v>
      </c>
      <c r="K15" s="70" t="s">
        <v>48</v>
      </c>
      <c r="L15" s="70" t="s">
        <v>48</v>
      </c>
      <c r="M15" s="71">
        <f>1/6</f>
        <v>0.16666666666666666</v>
      </c>
      <c r="N15" s="69" t="s">
        <v>48</v>
      </c>
      <c r="O15" s="70" t="s">
        <v>48</v>
      </c>
      <c r="P15" s="70" t="s">
        <v>48</v>
      </c>
      <c r="Q15" s="71">
        <f>7/10</f>
        <v>0.7</v>
      </c>
      <c r="R15" s="69" t="s">
        <v>48</v>
      </c>
      <c r="S15" s="70" t="s">
        <v>48</v>
      </c>
      <c r="T15" s="70" t="s">
        <v>48</v>
      </c>
      <c r="U15" s="530">
        <f>8/19</f>
        <v>0.42105263157894735</v>
      </c>
      <c r="V15" s="535" t="s">
        <v>48</v>
      </c>
      <c r="W15" s="76" t="s">
        <v>48</v>
      </c>
      <c r="X15" s="76" t="s">
        <v>48</v>
      </c>
      <c r="Y15" s="536">
        <v>0.4</v>
      </c>
      <c r="Z15" s="73" t="s">
        <v>48</v>
      </c>
      <c r="AA15" s="70" t="s">
        <v>48</v>
      </c>
      <c r="AB15" s="70" t="s">
        <v>48</v>
      </c>
      <c r="AC15" s="71">
        <f>13/22</f>
        <v>0.5909090909090909</v>
      </c>
      <c r="AD15" s="69" t="s">
        <v>48</v>
      </c>
      <c r="AE15" s="70" t="s">
        <v>48</v>
      </c>
      <c r="AF15" s="70" t="s">
        <v>48</v>
      </c>
      <c r="AG15" s="71">
        <f>7/13</f>
        <v>0.5384615384615384</v>
      </c>
      <c r="AH15" s="69"/>
      <c r="AI15" s="70"/>
      <c r="AJ15" s="70"/>
      <c r="AK15" s="72"/>
      <c r="AL15" s="73"/>
      <c r="AM15" s="70"/>
      <c r="AN15" s="70"/>
      <c r="AO15" s="72"/>
      <c r="AP15" s="73"/>
      <c r="AQ15" s="70"/>
      <c r="AR15" s="70"/>
      <c r="AS15" s="72"/>
      <c r="AT15" s="73"/>
      <c r="AU15" s="70"/>
      <c r="AV15" s="70"/>
      <c r="AW15" s="72"/>
      <c r="AX15" s="73"/>
      <c r="AY15" s="70"/>
      <c r="AZ15" s="70"/>
      <c r="BA15" s="72"/>
      <c r="BB15" s="73"/>
      <c r="BC15" s="70"/>
      <c r="BD15" s="70"/>
      <c r="BE15" s="72"/>
      <c r="BF15" s="292">
        <f>(M15+Q15+U15+Y15+AC15+AG15)/6</f>
        <v>0.4695149879360405</v>
      </c>
    </row>
    <row r="16" spans="1:58" s="7" customFormat="1" ht="75" customHeight="1" thickBot="1">
      <c r="A16" s="591"/>
      <c r="B16" s="591"/>
      <c r="C16" s="591"/>
      <c r="D16" s="591"/>
      <c r="E16" s="152" t="s">
        <v>56</v>
      </c>
      <c r="F16" s="153">
        <v>0.88</v>
      </c>
      <c r="G16" s="154" t="s">
        <v>62</v>
      </c>
      <c r="H16" s="67" t="s">
        <v>48</v>
      </c>
      <c r="I16" s="155" t="s">
        <v>48</v>
      </c>
      <c r="J16" s="73" t="s">
        <v>48</v>
      </c>
      <c r="K16" s="70" t="s">
        <v>48</v>
      </c>
      <c r="L16" s="70" t="s">
        <v>48</v>
      </c>
      <c r="M16" s="71">
        <v>0.9737</v>
      </c>
      <c r="N16" s="69" t="s">
        <v>48</v>
      </c>
      <c r="O16" s="70" t="s">
        <v>48</v>
      </c>
      <c r="P16" s="70" t="s">
        <v>48</v>
      </c>
      <c r="Q16" s="71">
        <f>83/90</f>
        <v>0.9222222222222223</v>
      </c>
      <c r="R16" s="69" t="s">
        <v>48</v>
      </c>
      <c r="S16" s="70" t="s">
        <v>48</v>
      </c>
      <c r="T16" s="70" t="s">
        <v>48</v>
      </c>
      <c r="U16" s="530">
        <f>124/139</f>
        <v>0.8920863309352518</v>
      </c>
      <c r="V16" s="535" t="s">
        <v>48</v>
      </c>
      <c r="W16" s="76" t="s">
        <v>48</v>
      </c>
      <c r="X16" s="76" t="s">
        <v>48</v>
      </c>
      <c r="Y16" s="538">
        <v>1</v>
      </c>
      <c r="Z16" s="73" t="s">
        <v>48</v>
      </c>
      <c r="AA16" s="70" t="s">
        <v>48</v>
      </c>
      <c r="AB16" s="70" t="s">
        <v>48</v>
      </c>
      <c r="AC16" s="71">
        <f>126/130</f>
        <v>0.9692307692307692</v>
      </c>
      <c r="AD16" s="69" t="s">
        <v>48</v>
      </c>
      <c r="AE16" s="70" t="s">
        <v>48</v>
      </c>
      <c r="AF16" s="70" t="s">
        <v>48</v>
      </c>
      <c r="AG16" s="71">
        <f>57/64</f>
        <v>0.890625</v>
      </c>
      <c r="AH16" s="69"/>
      <c r="AI16" s="70"/>
      <c r="AJ16" s="70"/>
      <c r="AK16" s="71"/>
      <c r="AL16" s="73"/>
      <c r="AM16" s="70"/>
      <c r="AN16" s="70"/>
      <c r="AO16" s="71"/>
      <c r="AP16" s="73"/>
      <c r="AQ16" s="70"/>
      <c r="AR16" s="70"/>
      <c r="AS16" s="71"/>
      <c r="AT16" s="73"/>
      <c r="AU16" s="70"/>
      <c r="AV16" s="70"/>
      <c r="AW16" s="71"/>
      <c r="AX16" s="73"/>
      <c r="AY16" s="70"/>
      <c r="AZ16" s="70"/>
      <c r="BA16" s="71"/>
      <c r="BB16" s="73"/>
      <c r="BC16" s="70"/>
      <c r="BD16" s="70"/>
      <c r="BE16" s="71"/>
      <c r="BF16" s="292">
        <f>(M16+Q16+U16+Y16+AC16+AG16)/6</f>
        <v>0.9413107203980405</v>
      </c>
    </row>
    <row r="17" spans="1:58" s="7" customFormat="1" ht="43.5" customHeight="1" thickBot="1">
      <c r="A17" s="591"/>
      <c r="B17" s="591"/>
      <c r="C17" s="591"/>
      <c r="D17" s="591"/>
      <c r="E17" s="64" t="s">
        <v>57</v>
      </c>
      <c r="F17" s="153">
        <v>0.75</v>
      </c>
      <c r="G17" s="66" t="s">
        <v>63</v>
      </c>
      <c r="H17" s="67" t="s">
        <v>48</v>
      </c>
      <c r="I17" s="155" t="s">
        <v>48</v>
      </c>
      <c r="J17" s="101" t="s">
        <v>48</v>
      </c>
      <c r="K17" s="67" t="s">
        <v>48</v>
      </c>
      <c r="L17" s="67" t="s">
        <v>48</v>
      </c>
      <c r="M17" s="75">
        <f>1/1</f>
        <v>1</v>
      </c>
      <c r="N17" s="74" t="s">
        <v>48</v>
      </c>
      <c r="O17" s="67" t="s">
        <v>48</v>
      </c>
      <c r="P17" s="67" t="s">
        <v>48</v>
      </c>
      <c r="Q17" s="75">
        <f>7/7</f>
        <v>1</v>
      </c>
      <c r="R17" s="74" t="s">
        <v>48</v>
      </c>
      <c r="S17" s="67" t="s">
        <v>48</v>
      </c>
      <c r="T17" s="67" t="s">
        <v>48</v>
      </c>
      <c r="U17" s="537">
        <f>6/8</f>
        <v>0.75</v>
      </c>
      <c r="V17" s="535" t="s">
        <v>48</v>
      </c>
      <c r="W17" s="76" t="s">
        <v>48</v>
      </c>
      <c r="X17" s="76" t="s">
        <v>48</v>
      </c>
      <c r="Y17" s="540">
        <v>1</v>
      </c>
      <c r="Z17" s="101" t="s">
        <v>48</v>
      </c>
      <c r="AA17" s="67" t="s">
        <v>48</v>
      </c>
      <c r="AB17" s="67" t="s">
        <v>48</v>
      </c>
      <c r="AC17" s="291">
        <f>12/13</f>
        <v>0.9230769230769231</v>
      </c>
      <c r="AD17" s="74" t="s">
        <v>48</v>
      </c>
      <c r="AE17" s="67" t="s">
        <v>48</v>
      </c>
      <c r="AF17" s="67" t="s">
        <v>48</v>
      </c>
      <c r="AG17" s="291">
        <f>4/7</f>
        <v>0.5714285714285714</v>
      </c>
      <c r="AH17" s="74"/>
      <c r="AI17" s="67"/>
      <c r="AJ17" s="67"/>
      <c r="AK17" s="75"/>
      <c r="AL17" s="73"/>
      <c r="AM17" s="70"/>
      <c r="AN17" s="70"/>
      <c r="AO17" s="75"/>
      <c r="AP17" s="73"/>
      <c r="AQ17" s="70"/>
      <c r="AR17" s="70"/>
      <c r="AS17" s="75"/>
      <c r="AT17" s="73"/>
      <c r="AU17" s="70"/>
      <c r="AV17" s="70"/>
      <c r="AW17" s="75"/>
      <c r="AX17" s="73"/>
      <c r="AY17" s="70"/>
      <c r="AZ17" s="70"/>
      <c r="BA17" s="75"/>
      <c r="BB17" s="73"/>
      <c r="BC17" s="70"/>
      <c r="BD17" s="70"/>
      <c r="BE17" s="75"/>
      <c r="BF17" s="292">
        <f>(M17+Q17+U17+Y17+AC17+AG17)/6</f>
        <v>0.8740842490842491</v>
      </c>
    </row>
    <row r="18" spans="1:58" s="7" customFormat="1" ht="58.5" customHeight="1" thickBot="1">
      <c r="A18" s="591"/>
      <c r="B18" s="591"/>
      <c r="C18" s="591"/>
      <c r="D18" s="591"/>
      <c r="E18" s="156" t="s">
        <v>58</v>
      </c>
      <c r="F18" s="157">
        <v>305</v>
      </c>
      <c r="G18" s="158" t="s">
        <v>70</v>
      </c>
      <c r="H18" s="159" t="s">
        <v>48</v>
      </c>
      <c r="I18" s="160" t="s">
        <v>48</v>
      </c>
      <c r="J18" s="74" t="s">
        <v>48</v>
      </c>
      <c r="K18" s="76" t="s">
        <v>48</v>
      </c>
      <c r="L18" s="76" t="s">
        <v>48</v>
      </c>
      <c r="M18" s="77">
        <v>22</v>
      </c>
      <c r="N18" s="74" t="s">
        <v>48</v>
      </c>
      <c r="O18" s="76" t="s">
        <v>48</v>
      </c>
      <c r="P18" s="76" t="s">
        <v>48</v>
      </c>
      <c r="Q18" s="77">
        <v>19</v>
      </c>
      <c r="R18" s="74" t="s">
        <v>48</v>
      </c>
      <c r="S18" s="76" t="s">
        <v>48</v>
      </c>
      <c r="T18" s="76" t="s">
        <v>48</v>
      </c>
      <c r="U18" s="539">
        <v>20</v>
      </c>
      <c r="V18" s="534" t="s">
        <v>48</v>
      </c>
      <c r="W18" s="67" t="s">
        <v>48</v>
      </c>
      <c r="X18" s="67" t="s">
        <v>48</v>
      </c>
      <c r="Y18" s="542">
        <v>34</v>
      </c>
      <c r="Z18" s="101" t="s">
        <v>48</v>
      </c>
      <c r="AA18" s="76" t="s">
        <v>48</v>
      </c>
      <c r="AB18" s="76" t="s">
        <v>48</v>
      </c>
      <c r="AC18" s="78">
        <v>53</v>
      </c>
      <c r="AD18" s="74" t="s">
        <v>48</v>
      </c>
      <c r="AE18" s="76" t="s">
        <v>48</v>
      </c>
      <c r="AF18" s="76" t="s">
        <v>48</v>
      </c>
      <c r="AG18" s="78">
        <v>29</v>
      </c>
      <c r="AH18" s="74"/>
      <c r="AI18" s="76"/>
      <c r="AJ18" s="76"/>
      <c r="AK18" s="78"/>
      <c r="AL18" s="73"/>
      <c r="AM18" s="70"/>
      <c r="AN18" s="70"/>
      <c r="AO18" s="78"/>
      <c r="AP18" s="73"/>
      <c r="AQ18" s="70"/>
      <c r="AR18" s="70"/>
      <c r="AS18" s="78"/>
      <c r="AT18" s="73"/>
      <c r="AU18" s="70"/>
      <c r="AV18" s="70"/>
      <c r="AW18" s="78"/>
      <c r="AX18" s="73"/>
      <c r="AY18" s="70"/>
      <c r="AZ18" s="70"/>
      <c r="BA18" s="78"/>
      <c r="BB18" s="73"/>
      <c r="BC18" s="70"/>
      <c r="BD18" s="70"/>
      <c r="BE18" s="78"/>
      <c r="BF18" s="79">
        <f>M18+Q18+U18+Y18+AC18+AG18</f>
        <v>177</v>
      </c>
    </row>
    <row r="19" spans="1:58" s="7" customFormat="1" ht="15">
      <c r="A19" s="591"/>
      <c r="B19" s="591"/>
      <c r="C19" s="591"/>
      <c r="D19" s="591"/>
      <c r="E19" s="593" t="s">
        <v>59</v>
      </c>
      <c r="F19" s="614">
        <v>710</v>
      </c>
      <c r="G19" s="617" t="s">
        <v>65</v>
      </c>
      <c r="H19" s="620" t="s">
        <v>35</v>
      </c>
      <c r="I19" s="80" t="s">
        <v>36</v>
      </c>
      <c r="J19" s="81">
        <v>0</v>
      </c>
      <c r="K19" s="82">
        <v>0</v>
      </c>
      <c r="L19" s="82">
        <v>0</v>
      </c>
      <c r="M19" s="83">
        <f>SUM(J19:L19)</f>
        <v>0</v>
      </c>
      <c r="N19" s="81">
        <v>0</v>
      </c>
      <c r="O19" s="82">
        <v>0</v>
      </c>
      <c r="P19" s="82">
        <v>0</v>
      </c>
      <c r="Q19" s="83">
        <f aca="true" t="shared" si="0" ref="Q19:Q28">SUM(N19:P19)</f>
        <v>0</v>
      </c>
      <c r="R19" s="21">
        <v>0</v>
      </c>
      <c r="S19" s="11">
        <v>0</v>
      </c>
      <c r="T19" s="11">
        <v>0</v>
      </c>
      <c r="U19" s="84">
        <f>SUM(R19:T19)</f>
        <v>0</v>
      </c>
      <c r="V19" s="203">
        <v>0</v>
      </c>
      <c r="W19" s="183">
        <v>0</v>
      </c>
      <c r="X19" s="183">
        <v>0</v>
      </c>
      <c r="Y19" s="541">
        <f>SUM(V19:X19)</f>
        <v>0</v>
      </c>
      <c r="Z19" s="21">
        <v>0</v>
      </c>
      <c r="AA19" s="11">
        <v>0</v>
      </c>
      <c r="AB19" s="11">
        <v>0</v>
      </c>
      <c r="AC19" s="84">
        <f aca="true" t="shared" si="1" ref="AC19:AC28">SUM(Z19:AB19)</f>
        <v>0</v>
      </c>
      <c r="AD19" s="21">
        <v>0</v>
      </c>
      <c r="AE19" s="11">
        <v>0</v>
      </c>
      <c r="AF19" s="11">
        <v>0</v>
      </c>
      <c r="AG19" s="84">
        <f aca="true" t="shared" si="2" ref="AG19:AG28">SUM(AD19:AF19)</f>
        <v>0</v>
      </c>
      <c r="AH19" s="21"/>
      <c r="AI19" s="11"/>
      <c r="AJ19" s="11"/>
      <c r="AK19" s="84"/>
      <c r="AL19" s="21"/>
      <c r="AM19" s="11"/>
      <c r="AN19" s="21"/>
      <c r="AO19" s="84"/>
      <c r="AP19" s="21"/>
      <c r="AQ19" s="11"/>
      <c r="AR19" s="21"/>
      <c r="AS19" s="84"/>
      <c r="AT19" s="21"/>
      <c r="AU19" s="11"/>
      <c r="AV19" s="21"/>
      <c r="AW19" s="84"/>
      <c r="AX19" s="21"/>
      <c r="AY19" s="11"/>
      <c r="AZ19" s="21"/>
      <c r="BA19" s="84"/>
      <c r="BB19" s="21"/>
      <c r="BC19" s="11"/>
      <c r="BD19" s="21"/>
      <c r="BE19" s="17"/>
      <c r="BF19" s="549">
        <f aca="true" t="shared" si="3" ref="BF19:BF28">M19+Q19+U19</f>
        <v>0</v>
      </c>
    </row>
    <row r="20" spans="1:58" s="7" customFormat="1" ht="15">
      <c r="A20" s="591"/>
      <c r="B20" s="591"/>
      <c r="C20" s="591"/>
      <c r="D20" s="591"/>
      <c r="E20" s="594"/>
      <c r="F20" s="615"/>
      <c r="G20" s="618"/>
      <c r="H20" s="621"/>
      <c r="I20" s="85" t="s">
        <v>37</v>
      </c>
      <c r="J20" s="86">
        <v>0</v>
      </c>
      <c r="K20" s="87">
        <v>0</v>
      </c>
      <c r="L20" s="87">
        <v>0</v>
      </c>
      <c r="M20" s="88">
        <f>SUM(J20:L20)</f>
        <v>0</v>
      </c>
      <c r="N20" s="86">
        <v>0</v>
      </c>
      <c r="O20" s="87">
        <v>0</v>
      </c>
      <c r="P20" s="87">
        <v>0</v>
      </c>
      <c r="Q20" s="88">
        <f t="shared" si="0"/>
        <v>0</v>
      </c>
      <c r="R20" s="9">
        <v>0</v>
      </c>
      <c r="S20" s="8">
        <v>0</v>
      </c>
      <c r="T20" s="8">
        <v>0</v>
      </c>
      <c r="U20" s="89">
        <f>SUM(R20:T20)</f>
        <v>0</v>
      </c>
      <c r="V20" s="9">
        <v>0</v>
      </c>
      <c r="W20" s="8">
        <v>0</v>
      </c>
      <c r="X20" s="8">
        <v>0</v>
      </c>
      <c r="Y20" s="89">
        <f>SUM(V20:X20)</f>
        <v>0</v>
      </c>
      <c r="Z20" s="9">
        <v>0</v>
      </c>
      <c r="AA20" s="8">
        <v>0</v>
      </c>
      <c r="AB20" s="8">
        <v>0</v>
      </c>
      <c r="AC20" s="89">
        <f t="shared" si="1"/>
        <v>0</v>
      </c>
      <c r="AD20" s="9">
        <v>0</v>
      </c>
      <c r="AE20" s="8">
        <v>0</v>
      </c>
      <c r="AF20" s="8">
        <v>0</v>
      </c>
      <c r="AG20" s="89">
        <f t="shared" si="2"/>
        <v>0</v>
      </c>
      <c r="AH20" s="9"/>
      <c r="AI20" s="8"/>
      <c r="AJ20" s="8"/>
      <c r="AK20" s="89"/>
      <c r="AL20" s="9"/>
      <c r="AM20" s="8"/>
      <c r="AN20" s="9"/>
      <c r="AO20" s="89"/>
      <c r="AP20" s="9"/>
      <c r="AQ20" s="8"/>
      <c r="AR20" s="9"/>
      <c r="AS20" s="89"/>
      <c r="AT20" s="9"/>
      <c r="AU20" s="8"/>
      <c r="AV20" s="9"/>
      <c r="AW20" s="89"/>
      <c r="AX20" s="9"/>
      <c r="AY20" s="8"/>
      <c r="AZ20" s="9"/>
      <c r="BA20" s="89"/>
      <c r="BB20" s="9"/>
      <c r="BC20" s="8"/>
      <c r="BD20" s="9"/>
      <c r="BE20" s="18"/>
      <c r="BF20" s="550">
        <f t="shared" si="3"/>
        <v>0</v>
      </c>
    </row>
    <row r="21" spans="1:58" s="7" customFormat="1" ht="15">
      <c r="A21" s="591"/>
      <c r="B21" s="591"/>
      <c r="C21" s="591"/>
      <c r="D21" s="591"/>
      <c r="E21" s="594"/>
      <c r="F21" s="615"/>
      <c r="G21" s="618"/>
      <c r="H21" s="621"/>
      <c r="I21" s="85" t="s">
        <v>38</v>
      </c>
      <c r="J21" s="86">
        <v>12</v>
      </c>
      <c r="K21" s="87">
        <v>14</v>
      </c>
      <c r="L21" s="87">
        <v>0</v>
      </c>
      <c r="M21" s="88">
        <f>SUM(J21:L21)</f>
        <v>26</v>
      </c>
      <c r="N21" s="86">
        <v>26</v>
      </c>
      <c r="O21" s="87">
        <v>5</v>
      </c>
      <c r="P21" s="87">
        <v>0</v>
      </c>
      <c r="Q21" s="88">
        <f t="shared" si="0"/>
        <v>31</v>
      </c>
      <c r="R21" s="9">
        <v>29</v>
      </c>
      <c r="S21" s="8">
        <v>7</v>
      </c>
      <c r="T21" s="8">
        <v>0</v>
      </c>
      <c r="U21" s="89">
        <f>SUM(R21:T21)</f>
        <v>36</v>
      </c>
      <c r="V21" s="9">
        <v>5</v>
      </c>
      <c r="W21" s="8">
        <v>1</v>
      </c>
      <c r="X21" s="8">
        <v>0</v>
      </c>
      <c r="Y21" s="89">
        <f aca="true" t="shared" si="4" ref="Y21:Y27">SUM(V21:X21)</f>
        <v>6</v>
      </c>
      <c r="Z21" s="9">
        <v>26</v>
      </c>
      <c r="AA21" s="8">
        <v>7</v>
      </c>
      <c r="AB21" s="8">
        <v>0</v>
      </c>
      <c r="AC21" s="89">
        <f t="shared" si="1"/>
        <v>33</v>
      </c>
      <c r="AD21" s="9">
        <v>12</v>
      </c>
      <c r="AE21" s="8">
        <v>2</v>
      </c>
      <c r="AF21" s="8">
        <v>0</v>
      </c>
      <c r="AG21" s="89">
        <f t="shared" si="2"/>
        <v>14</v>
      </c>
      <c r="AH21" s="9"/>
      <c r="AI21" s="8"/>
      <c r="AJ21" s="8"/>
      <c r="AK21" s="89"/>
      <c r="AL21" s="9"/>
      <c r="AM21" s="8"/>
      <c r="AN21" s="8"/>
      <c r="AO21" s="89"/>
      <c r="AP21" s="9"/>
      <c r="AQ21" s="8"/>
      <c r="AR21" s="8"/>
      <c r="AS21" s="89"/>
      <c r="AT21" s="9"/>
      <c r="AU21" s="8"/>
      <c r="AV21" s="8"/>
      <c r="AW21" s="89"/>
      <c r="AX21" s="9"/>
      <c r="AY21" s="8"/>
      <c r="AZ21" s="8"/>
      <c r="BA21" s="89"/>
      <c r="BB21" s="9"/>
      <c r="BC21" s="8"/>
      <c r="BD21" s="8"/>
      <c r="BE21" s="18"/>
      <c r="BF21" s="550">
        <f t="shared" si="3"/>
        <v>93</v>
      </c>
    </row>
    <row r="22" spans="1:58" s="7" customFormat="1" ht="15">
      <c r="A22" s="591"/>
      <c r="B22" s="591"/>
      <c r="C22" s="591"/>
      <c r="D22" s="591"/>
      <c r="E22" s="594"/>
      <c r="F22" s="615"/>
      <c r="G22" s="618"/>
      <c r="H22" s="621"/>
      <c r="I22" s="85" t="s">
        <v>39</v>
      </c>
      <c r="J22" s="86">
        <v>30</v>
      </c>
      <c r="K22" s="87">
        <v>17</v>
      </c>
      <c r="L22" s="87">
        <v>0</v>
      </c>
      <c r="M22" s="88">
        <f>SUM(J22:L22)</f>
        <v>47</v>
      </c>
      <c r="N22" s="86">
        <v>39</v>
      </c>
      <c r="O22" s="87">
        <v>10</v>
      </c>
      <c r="P22" s="87">
        <v>0</v>
      </c>
      <c r="Q22" s="88">
        <f t="shared" si="0"/>
        <v>49</v>
      </c>
      <c r="R22" s="9">
        <v>60</v>
      </c>
      <c r="S22" s="8">
        <v>23</v>
      </c>
      <c r="T22" s="8">
        <v>0</v>
      </c>
      <c r="U22" s="89">
        <f>SUM(R22:T22)</f>
        <v>83</v>
      </c>
      <c r="V22" s="9">
        <v>5</v>
      </c>
      <c r="W22" s="8">
        <v>3</v>
      </c>
      <c r="X22" s="8">
        <v>0</v>
      </c>
      <c r="Y22" s="89">
        <f t="shared" si="4"/>
        <v>8</v>
      </c>
      <c r="Z22" s="9">
        <v>57</v>
      </c>
      <c r="AA22" s="8">
        <v>35</v>
      </c>
      <c r="AB22" s="8">
        <v>0</v>
      </c>
      <c r="AC22" s="89">
        <f t="shared" si="1"/>
        <v>92</v>
      </c>
      <c r="AD22" s="9">
        <v>32</v>
      </c>
      <c r="AE22" s="8">
        <v>9</v>
      </c>
      <c r="AF22" s="8">
        <v>0</v>
      </c>
      <c r="AG22" s="89">
        <f t="shared" si="2"/>
        <v>41</v>
      </c>
      <c r="AH22" s="9"/>
      <c r="AI22" s="8"/>
      <c r="AJ22" s="8"/>
      <c r="AK22" s="89"/>
      <c r="AL22" s="9"/>
      <c r="AM22" s="8"/>
      <c r="AN22" s="8"/>
      <c r="AO22" s="89"/>
      <c r="AP22" s="9"/>
      <c r="AQ22" s="8"/>
      <c r="AR22" s="8"/>
      <c r="AS22" s="89"/>
      <c r="AT22" s="9"/>
      <c r="AU22" s="8"/>
      <c r="AV22" s="8"/>
      <c r="AW22" s="89"/>
      <c r="AX22" s="9"/>
      <c r="AY22" s="8"/>
      <c r="AZ22" s="8"/>
      <c r="BA22" s="89"/>
      <c r="BB22" s="9"/>
      <c r="BC22" s="8"/>
      <c r="BD22" s="8"/>
      <c r="BE22" s="18"/>
      <c r="BF22" s="550">
        <f t="shared" si="3"/>
        <v>179</v>
      </c>
    </row>
    <row r="23" spans="1:58" s="7" customFormat="1" ht="15">
      <c r="A23" s="591"/>
      <c r="B23" s="591"/>
      <c r="C23" s="591"/>
      <c r="D23" s="591"/>
      <c r="E23" s="594"/>
      <c r="F23" s="615"/>
      <c r="G23" s="618"/>
      <c r="H23" s="621"/>
      <c r="I23" s="85" t="s">
        <v>40</v>
      </c>
      <c r="J23" s="86">
        <v>1</v>
      </c>
      <c r="K23" s="87">
        <v>0</v>
      </c>
      <c r="L23" s="87">
        <v>0</v>
      </c>
      <c r="M23" s="88">
        <f>SUM(J23:L23)</f>
        <v>1</v>
      </c>
      <c r="N23" s="86">
        <v>1</v>
      </c>
      <c r="O23" s="87">
        <v>2</v>
      </c>
      <c r="P23" s="87">
        <v>0</v>
      </c>
      <c r="Q23" s="88">
        <f t="shared" si="0"/>
        <v>3</v>
      </c>
      <c r="R23" s="9">
        <v>3</v>
      </c>
      <c r="S23" s="8">
        <v>2</v>
      </c>
      <c r="T23" s="8">
        <v>0</v>
      </c>
      <c r="U23" s="89">
        <f>SUM(R23:T23)</f>
        <v>5</v>
      </c>
      <c r="V23" s="9">
        <v>0</v>
      </c>
      <c r="W23" s="8">
        <v>0</v>
      </c>
      <c r="X23" s="8">
        <v>0</v>
      </c>
      <c r="Y23" s="89">
        <f t="shared" si="4"/>
        <v>0</v>
      </c>
      <c r="Z23" s="9">
        <v>0</v>
      </c>
      <c r="AA23" s="8">
        <v>1</v>
      </c>
      <c r="AB23" s="8">
        <v>0</v>
      </c>
      <c r="AC23" s="89">
        <f t="shared" si="1"/>
        <v>1</v>
      </c>
      <c r="AD23" s="9">
        <v>0</v>
      </c>
      <c r="AE23" s="8">
        <v>2</v>
      </c>
      <c r="AF23" s="8">
        <v>0</v>
      </c>
      <c r="AG23" s="89">
        <f t="shared" si="2"/>
        <v>2</v>
      </c>
      <c r="AH23" s="9"/>
      <c r="AI23" s="8"/>
      <c r="AJ23" s="8"/>
      <c r="AK23" s="89"/>
      <c r="AL23" s="9"/>
      <c r="AM23" s="8"/>
      <c r="AN23" s="8"/>
      <c r="AO23" s="89"/>
      <c r="AP23" s="9"/>
      <c r="AQ23" s="8"/>
      <c r="AR23" s="8"/>
      <c r="AS23" s="89"/>
      <c r="AT23" s="9"/>
      <c r="AU23" s="8"/>
      <c r="AV23" s="8"/>
      <c r="AW23" s="89"/>
      <c r="AX23" s="9"/>
      <c r="AY23" s="8"/>
      <c r="AZ23" s="8"/>
      <c r="BA23" s="89"/>
      <c r="BB23" s="9"/>
      <c r="BC23" s="8"/>
      <c r="BD23" s="8"/>
      <c r="BE23" s="18"/>
      <c r="BF23" s="550">
        <f t="shared" si="3"/>
        <v>9</v>
      </c>
    </row>
    <row r="24" spans="1:58" s="7" customFormat="1" ht="33.75" customHeight="1">
      <c r="A24" s="591"/>
      <c r="B24" s="591"/>
      <c r="C24" s="591"/>
      <c r="D24" s="591"/>
      <c r="E24" s="594"/>
      <c r="F24" s="615"/>
      <c r="G24" s="618"/>
      <c r="H24" s="622"/>
      <c r="I24" s="90" t="s">
        <v>60</v>
      </c>
      <c r="J24" s="543">
        <v>0</v>
      </c>
      <c r="K24" s="321">
        <v>0</v>
      </c>
      <c r="L24" s="321">
        <v>0</v>
      </c>
      <c r="M24" s="544">
        <f>SUM(M19:M23)</f>
        <v>74</v>
      </c>
      <c r="N24" s="545">
        <f>SUM(N19:N23)</f>
        <v>66</v>
      </c>
      <c r="O24" s="545">
        <f>SUM(O19:O23)</f>
        <v>17</v>
      </c>
      <c r="P24" s="545">
        <f>SUM(P19:P23)</f>
        <v>0</v>
      </c>
      <c r="Q24" s="544">
        <f t="shared" si="0"/>
        <v>83</v>
      </c>
      <c r="R24" s="545">
        <f>SUM(R19:R23)</f>
        <v>92</v>
      </c>
      <c r="S24" s="525">
        <f>SUM(S19:S23)</f>
        <v>32</v>
      </c>
      <c r="T24" s="526">
        <v>0</v>
      </c>
      <c r="U24" s="546">
        <f>SUM(U19:U23)</f>
        <v>124</v>
      </c>
      <c r="V24" s="9">
        <f>SUM(V19:V23)</f>
        <v>10</v>
      </c>
      <c r="W24" s="9">
        <f>SUM(W19:W23)</f>
        <v>4</v>
      </c>
      <c r="X24" s="9">
        <f>SUM(X19:X23)</f>
        <v>0</v>
      </c>
      <c r="Y24" s="91">
        <f t="shared" si="4"/>
        <v>14</v>
      </c>
      <c r="Z24" s="9">
        <f>SUM(Z19:Z23)</f>
        <v>83</v>
      </c>
      <c r="AA24" s="9">
        <f>SUM(AA19:AA23)</f>
        <v>43</v>
      </c>
      <c r="AB24" s="9">
        <f>SUM(AB19:AB23)</f>
        <v>0</v>
      </c>
      <c r="AC24" s="91">
        <f t="shared" si="1"/>
        <v>126</v>
      </c>
      <c r="AD24" s="9">
        <f>SUM(AD19:AD23)</f>
        <v>44</v>
      </c>
      <c r="AE24" s="9">
        <f>SUM(AE19:AE23)</f>
        <v>13</v>
      </c>
      <c r="AF24" s="9">
        <f>SUM(AF19:AF23)</f>
        <v>0</v>
      </c>
      <c r="AG24" s="91">
        <f t="shared" si="2"/>
        <v>57</v>
      </c>
      <c r="AH24" s="9"/>
      <c r="AI24" s="8"/>
      <c r="AJ24" s="8"/>
      <c r="AK24" s="91"/>
      <c r="AL24" s="9"/>
      <c r="AM24" s="8"/>
      <c r="AN24" s="526"/>
      <c r="AO24" s="91"/>
      <c r="AP24" s="9"/>
      <c r="AQ24" s="8"/>
      <c r="AR24" s="526"/>
      <c r="AS24" s="91"/>
      <c r="AT24" s="25"/>
      <c r="AU24" s="25"/>
      <c r="AV24" s="25"/>
      <c r="AW24" s="91"/>
      <c r="AX24" s="25"/>
      <c r="AY24" s="25"/>
      <c r="AZ24" s="25"/>
      <c r="BA24" s="91"/>
      <c r="BB24" s="25"/>
      <c r="BC24" s="25"/>
      <c r="BD24" s="25"/>
      <c r="BE24" s="20"/>
      <c r="BF24" s="56">
        <f>M24+Q24+U24+Y24+AC24+AG24</f>
        <v>478</v>
      </c>
    </row>
    <row r="25" spans="1:58" s="7" customFormat="1" ht="15">
      <c r="A25" s="591"/>
      <c r="B25" s="591"/>
      <c r="C25" s="591"/>
      <c r="D25" s="591"/>
      <c r="E25" s="594"/>
      <c r="F25" s="615"/>
      <c r="G25" s="618"/>
      <c r="H25" s="596" t="s">
        <v>41</v>
      </c>
      <c r="I25" s="85" t="s">
        <v>42</v>
      </c>
      <c r="J25" s="86">
        <v>41</v>
      </c>
      <c r="K25" s="87">
        <v>25</v>
      </c>
      <c r="L25" s="87">
        <v>0</v>
      </c>
      <c r="M25" s="88">
        <f>SUM(J25:L25)</f>
        <v>66</v>
      </c>
      <c r="N25" s="86">
        <v>65</v>
      </c>
      <c r="O25" s="87">
        <v>15</v>
      </c>
      <c r="P25" s="87">
        <v>0</v>
      </c>
      <c r="Q25" s="88">
        <f t="shared" si="0"/>
        <v>80</v>
      </c>
      <c r="R25" s="9">
        <v>88</v>
      </c>
      <c r="S25" s="8">
        <v>30</v>
      </c>
      <c r="T25" s="8">
        <v>0</v>
      </c>
      <c r="U25" s="89">
        <f>SUM(R25:T25)</f>
        <v>118</v>
      </c>
      <c r="V25" s="9">
        <v>10</v>
      </c>
      <c r="W25" s="8">
        <v>3</v>
      </c>
      <c r="X25" s="8">
        <v>0</v>
      </c>
      <c r="Y25" s="89">
        <f t="shared" si="4"/>
        <v>13</v>
      </c>
      <c r="Z25" s="9">
        <v>77</v>
      </c>
      <c r="AA25" s="8">
        <v>39</v>
      </c>
      <c r="AB25" s="8">
        <v>0</v>
      </c>
      <c r="AC25" s="89">
        <f t="shared" si="1"/>
        <v>116</v>
      </c>
      <c r="AD25" s="9">
        <v>43</v>
      </c>
      <c r="AE25" s="8">
        <v>12</v>
      </c>
      <c r="AF25" s="8">
        <v>0</v>
      </c>
      <c r="AG25" s="89">
        <f t="shared" si="2"/>
        <v>55</v>
      </c>
      <c r="AH25" s="9"/>
      <c r="AI25" s="8"/>
      <c r="AJ25" s="8"/>
      <c r="AK25" s="89"/>
      <c r="AL25" s="9"/>
      <c r="AM25" s="8"/>
      <c r="AN25" s="526"/>
      <c r="AO25" s="89"/>
      <c r="AP25" s="9"/>
      <c r="AQ25" s="8"/>
      <c r="AR25" s="526"/>
      <c r="AS25" s="89"/>
      <c r="AT25" s="9"/>
      <c r="AU25" s="8"/>
      <c r="AV25" s="526"/>
      <c r="AW25" s="89"/>
      <c r="AX25" s="9"/>
      <c r="AY25" s="8"/>
      <c r="AZ25" s="526"/>
      <c r="BA25" s="89"/>
      <c r="BB25" s="9"/>
      <c r="BC25" s="8"/>
      <c r="BD25" s="8"/>
      <c r="BE25" s="18"/>
      <c r="BF25" s="550">
        <f t="shared" si="3"/>
        <v>264</v>
      </c>
    </row>
    <row r="26" spans="1:58" s="7" customFormat="1" ht="15">
      <c r="A26" s="591"/>
      <c r="B26" s="591"/>
      <c r="C26" s="591"/>
      <c r="D26" s="591"/>
      <c r="E26" s="594"/>
      <c r="F26" s="615"/>
      <c r="G26" s="618"/>
      <c r="H26" s="597"/>
      <c r="I26" s="85" t="s">
        <v>43</v>
      </c>
      <c r="J26" s="86">
        <v>4</v>
      </c>
      <c r="K26" s="87">
        <v>4</v>
      </c>
      <c r="L26" s="87">
        <v>0</v>
      </c>
      <c r="M26" s="88">
        <f>SUM(J26:L26)</f>
        <v>8</v>
      </c>
      <c r="N26" s="86">
        <v>1</v>
      </c>
      <c r="O26" s="87">
        <v>2</v>
      </c>
      <c r="P26" s="87">
        <v>0</v>
      </c>
      <c r="Q26" s="88">
        <f t="shared" si="0"/>
        <v>3</v>
      </c>
      <c r="R26" s="9">
        <v>4</v>
      </c>
      <c r="S26" s="8">
        <v>2</v>
      </c>
      <c r="T26" s="8">
        <v>0</v>
      </c>
      <c r="U26" s="89">
        <f>SUM(R26:T26)</f>
        <v>6</v>
      </c>
      <c r="V26" s="9">
        <v>0</v>
      </c>
      <c r="W26" s="8">
        <v>1</v>
      </c>
      <c r="X26" s="8">
        <v>0</v>
      </c>
      <c r="Y26" s="89">
        <f t="shared" si="4"/>
        <v>1</v>
      </c>
      <c r="Z26" s="9">
        <v>6</v>
      </c>
      <c r="AA26" s="8">
        <v>4</v>
      </c>
      <c r="AB26" s="8">
        <v>0</v>
      </c>
      <c r="AC26" s="89">
        <f t="shared" si="1"/>
        <v>10</v>
      </c>
      <c r="AD26" s="9">
        <v>1</v>
      </c>
      <c r="AE26" s="8">
        <v>1</v>
      </c>
      <c r="AF26" s="8">
        <v>0</v>
      </c>
      <c r="AG26" s="89">
        <f t="shared" si="2"/>
        <v>2</v>
      </c>
      <c r="AH26" s="9"/>
      <c r="AI26" s="8"/>
      <c r="AJ26" s="8"/>
      <c r="AK26" s="89"/>
      <c r="AL26" s="9"/>
      <c r="AM26" s="8"/>
      <c r="AN26" s="526"/>
      <c r="AO26" s="89"/>
      <c r="AP26" s="9"/>
      <c r="AQ26" s="8"/>
      <c r="AR26" s="526"/>
      <c r="AS26" s="89"/>
      <c r="AT26" s="9"/>
      <c r="AU26" s="8"/>
      <c r="AV26" s="526"/>
      <c r="AW26" s="89"/>
      <c r="AX26" s="9"/>
      <c r="AY26" s="8"/>
      <c r="AZ26" s="526"/>
      <c r="BA26" s="89"/>
      <c r="BB26" s="9"/>
      <c r="BC26" s="8"/>
      <c r="BD26" s="8"/>
      <c r="BE26" s="18"/>
      <c r="BF26" s="550">
        <f t="shared" si="3"/>
        <v>17</v>
      </c>
    </row>
    <row r="27" spans="1:58" s="7" customFormat="1" ht="15">
      <c r="A27" s="591"/>
      <c r="B27" s="591"/>
      <c r="C27" s="591"/>
      <c r="D27" s="591"/>
      <c r="E27" s="594"/>
      <c r="F27" s="615"/>
      <c r="G27" s="618"/>
      <c r="H27" s="598" t="s">
        <v>44</v>
      </c>
      <c r="I27" s="85" t="s">
        <v>45</v>
      </c>
      <c r="J27" s="86">
        <v>1</v>
      </c>
      <c r="K27" s="87">
        <v>0</v>
      </c>
      <c r="L27" s="87">
        <v>0</v>
      </c>
      <c r="M27" s="88">
        <f>SUM(J27:L27)</f>
        <v>1</v>
      </c>
      <c r="N27" s="86">
        <v>1</v>
      </c>
      <c r="O27" s="87">
        <v>0</v>
      </c>
      <c r="P27" s="87">
        <v>0</v>
      </c>
      <c r="Q27" s="88">
        <f t="shared" si="0"/>
        <v>1</v>
      </c>
      <c r="R27" s="9">
        <v>0</v>
      </c>
      <c r="S27" s="8">
        <v>0</v>
      </c>
      <c r="T27" s="8">
        <v>0</v>
      </c>
      <c r="U27" s="89">
        <f>SUM(R27:T27)</f>
        <v>0</v>
      </c>
      <c r="V27" s="9">
        <v>0</v>
      </c>
      <c r="W27" s="8">
        <v>0</v>
      </c>
      <c r="X27" s="8">
        <v>0</v>
      </c>
      <c r="Y27" s="89">
        <f t="shared" si="4"/>
        <v>0</v>
      </c>
      <c r="Z27" s="9">
        <v>2</v>
      </c>
      <c r="AA27" s="8">
        <v>0</v>
      </c>
      <c r="AB27" s="8">
        <v>0</v>
      </c>
      <c r="AC27" s="89">
        <f t="shared" si="1"/>
        <v>2</v>
      </c>
      <c r="AD27" s="9">
        <v>0</v>
      </c>
      <c r="AE27" s="8">
        <v>0</v>
      </c>
      <c r="AF27" s="8">
        <v>0</v>
      </c>
      <c r="AG27" s="89">
        <f t="shared" si="2"/>
        <v>0</v>
      </c>
      <c r="AH27" s="9"/>
      <c r="AI27" s="8"/>
      <c r="AJ27" s="8"/>
      <c r="AK27" s="89"/>
      <c r="AL27" s="9"/>
      <c r="AM27" s="8"/>
      <c r="AN27" s="526"/>
      <c r="AO27" s="89"/>
      <c r="AP27" s="9"/>
      <c r="AQ27" s="8"/>
      <c r="AR27" s="526"/>
      <c r="AS27" s="89"/>
      <c r="AT27" s="9"/>
      <c r="AU27" s="8"/>
      <c r="AV27" s="526"/>
      <c r="AW27" s="89"/>
      <c r="AX27" s="9"/>
      <c r="AY27" s="8"/>
      <c r="AZ27" s="526"/>
      <c r="BA27" s="89"/>
      <c r="BB27" s="9"/>
      <c r="BC27" s="8"/>
      <c r="BD27" s="8"/>
      <c r="BE27" s="18"/>
      <c r="BF27" s="550">
        <f t="shared" si="3"/>
        <v>2</v>
      </c>
    </row>
    <row r="28" spans="1:58" s="7" customFormat="1" ht="15.75" thickBot="1">
      <c r="A28" s="591"/>
      <c r="B28" s="591"/>
      <c r="C28" s="591"/>
      <c r="D28" s="591"/>
      <c r="E28" s="595"/>
      <c r="F28" s="616"/>
      <c r="G28" s="619"/>
      <c r="H28" s="599"/>
      <c r="I28" s="92" t="s">
        <v>46</v>
      </c>
      <c r="J28" s="93">
        <v>4</v>
      </c>
      <c r="K28" s="94">
        <v>4</v>
      </c>
      <c r="L28" s="94">
        <v>0</v>
      </c>
      <c r="M28" s="95">
        <f>SUM(J28:L28)</f>
        <v>8</v>
      </c>
      <c r="N28" s="93">
        <v>1</v>
      </c>
      <c r="O28" s="94">
        <v>2</v>
      </c>
      <c r="P28" s="94">
        <v>0</v>
      </c>
      <c r="Q28" s="95">
        <f t="shared" si="0"/>
        <v>3</v>
      </c>
      <c r="R28" s="23">
        <v>5</v>
      </c>
      <c r="S28" s="24">
        <v>2</v>
      </c>
      <c r="T28" s="24">
        <v>0</v>
      </c>
      <c r="U28" s="96">
        <f>SUM(R28:T28)</f>
        <v>7</v>
      </c>
      <c r="V28" s="9">
        <v>0</v>
      </c>
      <c r="W28" s="8">
        <v>1</v>
      </c>
      <c r="X28" s="8">
        <v>0</v>
      </c>
      <c r="Y28" s="89">
        <f>SUM(V28:X28)</f>
        <v>1</v>
      </c>
      <c r="Z28" s="9">
        <v>6</v>
      </c>
      <c r="AA28" s="8">
        <v>4</v>
      </c>
      <c r="AB28" s="8">
        <v>0</v>
      </c>
      <c r="AC28" s="89">
        <f t="shared" si="1"/>
        <v>10</v>
      </c>
      <c r="AD28" s="9">
        <v>1</v>
      </c>
      <c r="AE28" s="8">
        <v>1</v>
      </c>
      <c r="AF28" s="8">
        <v>0</v>
      </c>
      <c r="AG28" s="89">
        <f t="shared" si="2"/>
        <v>2</v>
      </c>
      <c r="AH28" s="9"/>
      <c r="AI28" s="8"/>
      <c r="AJ28" s="8"/>
      <c r="AK28" s="89"/>
      <c r="AL28" s="23"/>
      <c r="AM28" s="24"/>
      <c r="AN28" s="119"/>
      <c r="AO28" s="96"/>
      <c r="AP28" s="23"/>
      <c r="AQ28" s="24"/>
      <c r="AR28" s="119"/>
      <c r="AS28" s="96"/>
      <c r="AT28" s="23"/>
      <c r="AU28" s="24"/>
      <c r="AV28" s="119"/>
      <c r="AW28" s="120"/>
      <c r="AX28" s="23"/>
      <c r="AY28" s="24"/>
      <c r="AZ28" s="119"/>
      <c r="BA28" s="96"/>
      <c r="BB28" s="23"/>
      <c r="BC28" s="24"/>
      <c r="BD28" s="8"/>
      <c r="BE28" s="18"/>
      <c r="BF28" s="551">
        <f t="shared" si="3"/>
        <v>18</v>
      </c>
    </row>
    <row r="29" spans="1:58" s="7" customFormat="1" ht="53.25" customHeight="1" thickBot="1">
      <c r="A29" s="591"/>
      <c r="B29" s="591"/>
      <c r="C29" s="591"/>
      <c r="D29" s="591"/>
      <c r="E29" s="125" t="s">
        <v>61</v>
      </c>
      <c r="F29" s="161">
        <v>154000</v>
      </c>
      <c r="G29" s="66" t="s">
        <v>66</v>
      </c>
      <c r="H29" s="67" t="s">
        <v>48</v>
      </c>
      <c r="I29" s="155" t="s">
        <v>48</v>
      </c>
      <c r="J29" s="600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601"/>
      <c r="AJ29" s="601"/>
      <c r="AK29" s="601"/>
      <c r="AL29" s="601"/>
      <c r="AM29" s="601"/>
      <c r="AN29" s="601"/>
      <c r="AO29" s="601"/>
      <c r="AP29" s="601"/>
      <c r="AQ29" s="601"/>
      <c r="AR29" s="601"/>
      <c r="AS29" s="601"/>
      <c r="AT29" s="601"/>
      <c r="AU29" s="601"/>
      <c r="AV29" s="601"/>
      <c r="AW29" s="601"/>
      <c r="AX29" s="601"/>
      <c r="AY29" s="601"/>
      <c r="AZ29" s="601"/>
      <c r="BA29" s="601"/>
      <c r="BB29" s="601"/>
      <c r="BC29" s="601"/>
      <c r="BD29" s="601"/>
      <c r="BE29" s="602"/>
      <c r="BF29" s="529">
        <f>SUM(J29:U29)</f>
        <v>0</v>
      </c>
    </row>
    <row r="30" spans="1:58" s="7" customFormat="1" ht="56.25" customHeight="1" thickBot="1">
      <c r="A30" s="591"/>
      <c r="B30" s="591"/>
      <c r="C30" s="591"/>
      <c r="D30" s="591"/>
      <c r="E30" s="603" t="s">
        <v>55</v>
      </c>
      <c r="F30" s="150">
        <v>24000</v>
      </c>
      <c r="G30" s="97" t="s">
        <v>67</v>
      </c>
      <c r="H30" s="67" t="s">
        <v>48</v>
      </c>
      <c r="I30" s="98" t="s">
        <v>48</v>
      </c>
      <c r="J30" s="528" t="s">
        <v>48</v>
      </c>
      <c r="K30" s="527" t="s">
        <v>48</v>
      </c>
      <c r="L30" s="527" t="s">
        <v>48</v>
      </c>
      <c r="M30" s="99">
        <v>2065</v>
      </c>
      <c r="N30" s="528" t="s">
        <v>48</v>
      </c>
      <c r="O30" s="527" t="s">
        <v>48</v>
      </c>
      <c r="P30" s="527" t="s">
        <v>48</v>
      </c>
      <c r="Q30" s="99">
        <v>1522</v>
      </c>
      <c r="R30" s="528" t="s">
        <v>48</v>
      </c>
      <c r="S30" s="527" t="s">
        <v>48</v>
      </c>
      <c r="T30" s="527" t="s">
        <v>48</v>
      </c>
      <c r="U30" s="99">
        <v>2623</v>
      </c>
      <c r="V30" s="547" t="s">
        <v>48</v>
      </c>
      <c r="W30" s="527" t="s">
        <v>48</v>
      </c>
      <c r="X30" s="527" t="s">
        <v>48</v>
      </c>
      <c r="Y30" s="99">
        <v>2514</v>
      </c>
      <c r="Z30" s="547" t="s">
        <v>48</v>
      </c>
      <c r="AA30" s="527" t="s">
        <v>48</v>
      </c>
      <c r="AB30" s="527" t="s">
        <v>48</v>
      </c>
      <c r="AC30" s="99">
        <v>2796</v>
      </c>
      <c r="AD30" s="547" t="s">
        <v>48</v>
      </c>
      <c r="AE30" s="527" t="s">
        <v>48</v>
      </c>
      <c r="AF30" s="527" t="s">
        <v>48</v>
      </c>
      <c r="AG30" s="99">
        <v>2981</v>
      </c>
      <c r="AH30" s="528"/>
      <c r="AI30" s="527"/>
      <c r="AJ30" s="527"/>
      <c r="AK30" s="99"/>
      <c r="AL30" s="528"/>
      <c r="AM30" s="527"/>
      <c r="AN30" s="527"/>
      <c r="AO30" s="99"/>
      <c r="AP30" s="527"/>
      <c r="AQ30" s="527"/>
      <c r="AR30" s="527"/>
      <c r="AS30" s="99"/>
      <c r="AT30" s="527"/>
      <c r="AU30" s="527"/>
      <c r="AV30" s="527"/>
      <c r="AW30" s="100"/>
      <c r="AX30" s="527"/>
      <c r="AY30" s="527"/>
      <c r="AZ30" s="527"/>
      <c r="BA30" s="100"/>
      <c r="BB30" s="527"/>
      <c r="BC30" s="527"/>
      <c r="BD30" s="527"/>
      <c r="BE30" s="100"/>
      <c r="BF30" s="99">
        <f>M30+Q30+U30+Y30+AC30+AG30</f>
        <v>14501</v>
      </c>
    </row>
    <row r="31" spans="1:58" s="7" customFormat="1" ht="42.75" customHeight="1" thickBot="1">
      <c r="A31" s="591"/>
      <c r="B31" s="591"/>
      <c r="C31" s="591"/>
      <c r="D31" s="591"/>
      <c r="E31" s="604"/>
      <c r="F31" s="150">
        <v>150</v>
      </c>
      <c r="G31" s="66" t="s">
        <v>68</v>
      </c>
      <c r="H31" s="67" t="s">
        <v>48</v>
      </c>
      <c r="I31" s="98" t="s">
        <v>48</v>
      </c>
      <c r="J31" s="146" t="s">
        <v>48</v>
      </c>
      <c r="K31" s="144" t="s">
        <v>48</v>
      </c>
      <c r="L31" s="144" t="s">
        <v>48</v>
      </c>
      <c r="M31" s="102">
        <v>4</v>
      </c>
      <c r="N31" s="146" t="s">
        <v>48</v>
      </c>
      <c r="O31" s="144" t="s">
        <v>48</v>
      </c>
      <c r="P31" s="144" t="s">
        <v>48</v>
      </c>
      <c r="Q31" s="102">
        <v>20</v>
      </c>
      <c r="R31" s="146" t="s">
        <v>48</v>
      </c>
      <c r="S31" s="144" t="s">
        <v>48</v>
      </c>
      <c r="T31" s="144" t="s">
        <v>48</v>
      </c>
      <c r="U31" s="102">
        <v>26</v>
      </c>
      <c r="V31" s="547" t="s">
        <v>48</v>
      </c>
      <c r="W31" s="527" t="s">
        <v>48</v>
      </c>
      <c r="X31" s="527" t="s">
        <v>48</v>
      </c>
      <c r="Y31" s="102">
        <v>19</v>
      </c>
      <c r="Z31" s="547" t="s">
        <v>48</v>
      </c>
      <c r="AA31" s="527" t="s">
        <v>48</v>
      </c>
      <c r="AB31" s="527" t="s">
        <v>48</v>
      </c>
      <c r="AC31" s="102">
        <v>40</v>
      </c>
      <c r="AD31" s="547" t="s">
        <v>48</v>
      </c>
      <c r="AE31" s="527" t="s">
        <v>48</v>
      </c>
      <c r="AF31" s="527" t="s">
        <v>48</v>
      </c>
      <c r="AG31" s="102">
        <v>19</v>
      </c>
      <c r="AH31" s="146"/>
      <c r="AI31" s="144"/>
      <c r="AJ31" s="144"/>
      <c r="AK31" s="102"/>
      <c r="AL31" s="146"/>
      <c r="AM31" s="144"/>
      <c r="AN31" s="144"/>
      <c r="AO31" s="102"/>
      <c r="AP31" s="144"/>
      <c r="AQ31" s="144"/>
      <c r="AR31" s="144"/>
      <c r="AS31" s="102"/>
      <c r="AT31" s="144"/>
      <c r="AU31" s="144"/>
      <c r="AV31" s="144"/>
      <c r="AW31" s="103"/>
      <c r="AX31" s="144"/>
      <c r="AY31" s="144"/>
      <c r="AZ31" s="144"/>
      <c r="BA31" s="103"/>
      <c r="BB31" s="144"/>
      <c r="BC31" s="144"/>
      <c r="BD31" s="144"/>
      <c r="BE31" s="103"/>
      <c r="BF31" s="99">
        <f>M31+Q31+U31+Y31+AC31+AG31</f>
        <v>128</v>
      </c>
    </row>
    <row r="32" spans="1:58" s="7" customFormat="1" ht="55.5" customHeight="1" thickBot="1">
      <c r="A32" s="592"/>
      <c r="B32" s="592"/>
      <c r="C32" s="592"/>
      <c r="D32" s="592"/>
      <c r="E32" s="605"/>
      <c r="F32" s="151">
        <v>10000000</v>
      </c>
      <c r="G32" s="66" t="s">
        <v>69</v>
      </c>
      <c r="H32" s="67" t="s">
        <v>48</v>
      </c>
      <c r="I32" s="98" t="s">
        <v>48</v>
      </c>
      <c r="J32" s="146" t="s">
        <v>48</v>
      </c>
      <c r="K32" s="144" t="s">
        <v>48</v>
      </c>
      <c r="L32" s="144" t="s">
        <v>48</v>
      </c>
      <c r="M32" s="104">
        <v>50000</v>
      </c>
      <c r="N32" s="146" t="s">
        <v>48</v>
      </c>
      <c r="O32" s="144" t="s">
        <v>48</v>
      </c>
      <c r="P32" s="144" t="s">
        <v>48</v>
      </c>
      <c r="Q32" s="104">
        <v>1475000</v>
      </c>
      <c r="R32" s="146" t="s">
        <v>48</v>
      </c>
      <c r="S32" s="144" t="s">
        <v>48</v>
      </c>
      <c r="T32" s="144" t="s">
        <v>48</v>
      </c>
      <c r="U32" s="104">
        <v>3070000</v>
      </c>
      <c r="V32" s="548" t="s">
        <v>48</v>
      </c>
      <c r="W32" s="144" t="s">
        <v>48</v>
      </c>
      <c r="X32" s="144" t="s">
        <v>48</v>
      </c>
      <c r="Y32" s="104">
        <v>780000</v>
      </c>
      <c r="Z32" s="548" t="s">
        <v>48</v>
      </c>
      <c r="AA32" s="144" t="s">
        <v>48</v>
      </c>
      <c r="AB32" s="144" t="s">
        <v>48</v>
      </c>
      <c r="AC32" s="104">
        <v>3081707</v>
      </c>
      <c r="AD32" s="548" t="s">
        <v>48</v>
      </c>
      <c r="AE32" s="144" t="s">
        <v>48</v>
      </c>
      <c r="AF32" s="144" t="s">
        <v>48</v>
      </c>
      <c r="AG32" s="104">
        <v>990000</v>
      </c>
      <c r="AH32" s="146"/>
      <c r="AI32" s="144"/>
      <c r="AJ32" s="144"/>
      <c r="AK32" s="104"/>
      <c r="AL32" s="146"/>
      <c r="AM32" s="144"/>
      <c r="AN32" s="144"/>
      <c r="AO32" s="105"/>
      <c r="AP32" s="144"/>
      <c r="AQ32" s="144"/>
      <c r="AR32" s="144"/>
      <c r="AS32" s="104"/>
      <c r="AT32" s="144"/>
      <c r="AU32" s="144"/>
      <c r="AV32" s="144"/>
      <c r="AW32" s="106"/>
      <c r="AX32" s="144"/>
      <c r="AY32" s="144"/>
      <c r="AZ32" s="144"/>
      <c r="BA32" s="106"/>
      <c r="BB32" s="144"/>
      <c r="BC32" s="144"/>
      <c r="BD32" s="144"/>
      <c r="BE32" s="106"/>
      <c r="BF32" s="99">
        <f>M32+Q32+U32+Y32+AC32+AG32</f>
        <v>9446707</v>
      </c>
    </row>
    <row r="33" spans="1:9" ht="15">
      <c r="A33" s="7"/>
      <c r="B33" s="7"/>
      <c r="C33" s="7"/>
      <c r="D33" s="7"/>
      <c r="H33" s="7"/>
      <c r="I33" s="7"/>
    </row>
    <row r="34" spans="1:9" ht="15">
      <c r="A34" s="7"/>
      <c r="B34" s="7"/>
      <c r="C34" s="7"/>
      <c r="D34" s="7"/>
      <c r="H34" s="7"/>
      <c r="I34" s="7"/>
    </row>
    <row r="35" spans="1:9" ht="15">
      <c r="A35" s="7"/>
      <c r="B35" s="7"/>
      <c r="C35" s="7"/>
      <c r="D35" s="7"/>
      <c r="H35" s="7"/>
      <c r="I35" s="7"/>
    </row>
    <row r="36" spans="1:9" ht="15">
      <c r="A36" s="7"/>
      <c r="B36" s="7"/>
      <c r="C36" s="7"/>
      <c r="D36" s="7"/>
      <c r="H36" s="7"/>
      <c r="I36" s="7"/>
    </row>
    <row r="37" spans="1:4" ht="15">
      <c r="A37" s="7"/>
      <c r="B37" s="7"/>
      <c r="C37" s="7"/>
      <c r="D37" s="7"/>
    </row>
    <row r="38" spans="1:4" ht="15">
      <c r="A38" s="7"/>
      <c r="B38" s="7"/>
      <c r="C38" s="7"/>
      <c r="D38" s="7"/>
    </row>
  </sheetData>
  <sheetProtection/>
  <mergeCells count="55">
    <mergeCell ref="E30:E32"/>
    <mergeCell ref="A1:AX1"/>
    <mergeCell ref="A2:AX2"/>
    <mergeCell ref="A3:AX3"/>
    <mergeCell ref="A6:D6"/>
    <mergeCell ref="B7:C7"/>
    <mergeCell ref="B8:C8"/>
    <mergeCell ref="F19:F28"/>
    <mergeCell ref="G19:G28"/>
    <mergeCell ref="H19:H24"/>
    <mergeCell ref="H25:H26"/>
    <mergeCell ref="H27:H28"/>
    <mergeCell ref="J29:BE29"/>
    <mergeCell ref="AL13:AO13"/>
    <mergeCell ref="AP13:AS13"/>
    <mergeCell ref="AT13:AW13"/>
    <mergeCell ref="AX13:BA13"/>
    <mergeCell ref="BB13:BE13"/>
    <mergeCell ref="A15:A32"/>
    <mergeCell ref="B15:B32"/>
    <mergeCell ref="C15:C32"/>
    <mergeCell ref="D15:D32"/>
    <mergeCell ref="E19:E28"/>
    <mergeCell ref="AX12:BA12"/>
    <mergeCell ref="AD12:AG12"/>
    <mergeCell ref="AH12:AK12"/>
    <mergeCell ref="AL12:AO12"/>
    <mergeCell ref="AP12:AS12"/>
    <mergeCell ref="BB12:BE12"/>
    <mergeCell ref="BF12:BF14"/>
    <mergeCell ref="J13:M13"/>
    <mergeCell ref="N13:Q13"/>
    <mergeCell ref="R13:U13"/>
    <mergeCell ref="V13:Y13"/>
    <mergeCell ref="Z13:AC13"/>
    <mergeCell ref="AD13:AG13"/>
    <mergeCell ref="AH13:AK13"/>
    <mergeCell ref="Z12:AC12"/>
    <mergeCell ref="AT12:AW12"/>
    <mergeCell ref="H12:H14"/>
    <mergeCell ref="I12:I14"/>
    <mergeCell ref="J12:M12"/>
    <mergeCell ref="N12:Q12"/>
    <mergeCell ref="R12:U12"/>
    <mergeCell ref="V12:Y12"/>
    <mergeCell ref="A9:AX9"/>
    <mergeCell ref="A11:I11"/>
    <mergeCell ref="J11:AX11"/>
    <mergeCell ref="A12:A14"/>
    <mergeCell ref="B12:B14"/>
    <mergeCell ref="C12:C14"/>
    <mergeCell ref="D12:D14"/>
    <mergeCell ref="E12:E14"/>
    <mergeCell ref="F12:F14"/>
    <mergeCell ref="G12:G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T16"/>
  <sheetViews>
    <sheetView zoomScale="87" zoomScaleNormal="87" zoomScalePageLayoutView="0" workbookViewId="0" topLeftCell="G10">
      <selection activeCell="S18" sqref="S18"/>
    </sheetView>
  </sheetViews>
  <sheetFormatPr defaultColWidth="11.421875" defaultRowHeight="15"/>
  <cols>
    <col min="1" max="1" width="21.421875" style="0" bestFit="1" customWidth="1"/>
    <col min="2" max="2" width="11.28125" style="0" customWidth="1"/>
    <col min="3" max="3" width="24.7109375" style="0" customWidth="1"/>
    <col min="4" max="4" width="31.00390625" style="0" customWidth="1"/>
    <col min="5" max="5" width="28.00390625" style="0" customWidth="1"/>
    <col min="6" max="6" width="14.00390625" style="0" customWidth="1"/>
    <col min="7" max="7" width="20.140625" style="0" customWidth="1"/>
    <col min="8" max="8" width="15.140625" style="0" customWidth="1"/>
    <col min="9" max="9" width="14.28125" style="0" customWidth="1"/>
    <col min="10" max="10" width="14.421875" style="0" customWidth="1"/>
    <col min="11" max="15" width="11.421875" style="0" customWidth="1"/>
    <col min="16" max="16" width="13.7109375" style="0" customWidth="1"/>
    <col min="17" max="17" width="11.421875" style="0" customWidth="1"/>
    <col min="18" max="18" width="13.00390625" style="0" customWidth="1"/>
    <col min="19" max="19" width="11.421875" style="0" customWidth="1"/>
  </cols>
  <sheetData>
    <row r="1" spans="2:20" s="7" customFormat="1" ht="33.75" customHeight="1">
      <c r="B1" s="30"/>
      <c r="C1" s="726" t="s">
        <v>49</v>
      </c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</row>
    <row r="2" spans="2:20" s="7" customFormat="1" ht="31.5" customHeight="1">
      <c r="B2" s="31"/>
      <c r="C2" s="727" t="s">
        <v>24</v>
      </c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</row>
    <row r="3" spans="2:20" s="7" customFormat="1" ht="31.5" customHeight="1">
      <c r="B3" s="31"/>
      <c r="C3" s="727" t="s">
        <v>21</v>
      </c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</row>
    <row r="4" spans="1:7" s="7" customFormat="1" ht="18.75">
      <c r="A4" s="4"/>
      <c r="B4" s="4"/>
      <c r="C4" s="4"/>
      <c r="D4" s="4"/>
      <c r="E4" s="4"/>
      <c r="F4" s="4"/>
      <c r="G4" s="4"/>
    </row>
    <row r="5" s="7" customFormat="1" ht="15.75" thickBot="1"/>
    <row r="6" spans="1:7" s="7" customFormat="1" ht="15">
      <c r="A6" s="606" t="s">
        <v>0</v>
      </c>
      <c r="B6" s="607"/>
      <c r="C6" s="608"/>
      <c r="D6" s="609"/>
      <c r="E6" s="3"/>
      <c r="F6" s="3"/>
      <c r="G6" s="3"/>
    </row>
    <row r="7" spans="1:7" s="7" customFormat="1" ht="30">
      <c r="A7" s="5" t="s">
        <v>1</v>
      </c>
      <c r="B7" s="610" t="s">
        <v>2</v>
      </c>
      <c r="C7" s="611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612" t="s">
        <v>199</v>
      </c>
      <c r="C8" s="613"/>
      <c r="D8" s="2" t="s">
        <v>200</v>
      </c>
    </row>
    <row r="9" s="7" customFormat="1" ht="15.75" thickBot="1"/>
    <row r="10" spans="1:20" ht="15" customHeight="1" thickBot="1">
      <c r="A10" s="975" t="s">
        <v>3</v>
      </c>
      <c r="B10" s="976"/>
      <c r="C10" s="976"/>
      <c r="D10" s="976"/>
      <c r="E10" s="976"/>
      <c r="F10" s="976"/>
      <c r="G10" s="977"/>
      <c r="H10" s="975">
        <v>2022</v>
      </c>
      <c r="I10" s="976"/>
      <c r="J10" s="976"/>
      <c r="K10" s="976"/>
      <c r="L10" s="976"/>
      <c r="M10" s="976"/>
      <c r="N10" s="976"/>
      <c r="O10" s="976"/>
      <c r="P10" s="976"/>
      <c r="Q10" s="976"/>
      <c r="R10" s="976"/>
      <c r="S10" s="977"/>
      <c r="T10" s="972" t="s">
        <v>23</v>
      </c>
    </row>
    <row r="11" spans="1:20" ht="39" thickBot="1">
      <c r="A11" s="215" t="s">
        <v>20</v>
      </c>
      <c r="B11" s="208" t="s">
        <v>25</v>
      </c>
      <c r="C11" s="207" t="s">
        <v>4</v>
      </c>
      <c r="D11" s="207" t="s">
        <v>5</v>
      </c>
      <c r="E11" s="207" t="s">
        <v>6</v>
      </c>
      <c r="F11" s="207" t="s">
        <v>7</v>
      </c>
      <c r="G11" s="207" t="s">
        <v>8</v>
      </c>
      <c r="H11" s="207" t="s">
        <v>9</v>
      </c>
      <c r="I11" s="207" t="s">
        <v>22</v>
      </c>
      <c r="J11" s="207" t="s">
        <v>10</v>
      </c>
      <c r="K11" s="207" t="s">
        <v>11</v>
      </c>
      <c r="L11" s="207" t="s">
        <v>12</v>
      </c>
      <c r="M11" s="207" t="s">
        <v>13</v>
      </c>
      <c r="N11" s="207" t="s">
        <v>14</v>
      </c>
      <c r="O11" s="216" t="s">
        <v>15</v>
      </c>
      <c r="P11" s="215" t="s">
        <v>16</v>
      </c>
      <c r="Q11" s="207" t="s">
        <v>17</v>
      </c>
      <c r="R11" s="207" t="s">
        <v>18</v>
      </c>
      <c r="S11" s="207" t="s">
        <v>19</v>
      </c>
      <c r="T11" s="973"/>
    </row>
    <row r="12" spans="1:20" ht="39" thickBot="1">
      <c r="A12" s="217" t="s">
        <v>201</v>
      </c>
      <c r="B12" s="854">
        <v>16474</v>
      </c>
      <c r="C12" s="854" t="s">
        <v>202</v>
      </c>
      <c r="D12" s="854" t="s">
        <v>203</v>
      </c>
      <c r="E12" s="218" t="s">
        <v>204</v>
      </c>
      <c r="F12" s="218">
        <v>1200000</v>
      </c>
      <c r="G12" s="552" t="s">
        <v>205</v>
      </c>
      <c r="H12" s="554">
        <v>0</v>
      </c>
      <c r="I12" s="555">
        <v>0</v>
      </c>
      <c r="J12" s="556">
        <v>895167</v>
      </c>
      <c r="K12" s="557">
        <v>0</v>
      </c>
      <c r="L12" s="557">
        <v>0</v>
      </c>
      <c r="M12" s="558">
        <v>1550936</v>
      </c>
      <c r="N12" s="558">
        <v>0</v>
      </c>
      <c r="O12" s="558">
        <v>0</v>
      </c>
      <c r="P12" s="559">
        <v>0</v>
      </c>
      <c r="Q12" s="559">
        <v>0</v>
      </c>
      <c r="R12" s="559">
        <v>0</v>
      </c>
      <c r="S12" s="560">
        <v>0</v>
      </c>
      <c r="T12" s="553">
        <f>SUM(H12:S12)</f>
        <v>2446103</v>
      </c>
    </row>
    <row r="13" spans="1:20" ht="64.5" thickBot="1">
      <c r="A13" s="220" t="s">
        <v>206</v>
      </c>
      <c r="B13" s="856"/>
      <c r="C13" s="856"/>
      <c r="D13" s="856"/>
      <c r="E13" s="341" t="s">
        <v>207</v>
      </c>
      <c r="F13" s="341">
        <v>450000</v>
      </c>
      <c r="G13" s="561" t="s">
        <v>208</v>
      </c>
      <c r="H13" s="64">
        <v>0</v>
      </c>
      <c r="I13" s="97">
        <v>0</v>
      </c>
      <c r="J13" s="42">
        <v>45501</v>
      </c>
      <c r="K13" s="42">
        <v>0</v>
      </c>
      <c r="L13" s="42">
        <v>0</v>
      </c>
      <c r="M13" s="562">
        <v>86447</v>
      </c>
      <c r="N13" s="562">
        <v>0</v>
      </c>
      <c r="O13" s="562">
        <v>0</v>
      </c>
      <c r="P13" s="562">
        <v>0</v>
      </c>
      <c r="Q13" s="97">
        <v>0</v>
      </c>
      <c r="R13" s="97">
        <v>0</v>
      </c>
      <c r="S13" s="423">
        <v>0</v>
      </c>
      <c r="T13" s="553">
        <f>SUM(H13:S13)</f>
        <v>131948</v>
      </c>
    </row>
    <row r="14" spans="1:20" ht="64.5" thickBot="1">
      <c r="A14" s="224" t="s">
        <v>209</v>
      </c>
      <c r="B14" s="869">
        <v>16469</v>
      </c>
      <c r="C14" s="869" t="s">
        <v>210</v>
      </c>
      <c r="D14" s="869" t="s">
        <v>211</v>
      </c>
      <c r="E14" s="225" t="s">
        <v>212</v>
      </c>
      <c r="F14" s="523" t="s">
        <v>277</v>
      </c>
      <c r="G14" s="226" t="s">
        <v>213</v>
      </c>
      <c r="H14" s="339">
        <v>0</v>
      </c>
      <c r="I14" s="339">
        <v>0</v>
      </c>
      <c r="J14" s="339">
        <v>2</v>
      </c>
      <c r="K14" s="11">
        <v>0</v>
      </c>
      <c r="L14" s="11">
        <v>0</v>
      </c>
      <c r="M14" s="227">
        <v>1</v>
      </c>
      <c r="N14" s="228">
        <v>0</v>
      </c>
      <c r="O14" s="227">
        <v>0</v>
      </c>
      <c r="P14" s="229">
        <v>0</v>
      </c>
      <c r="Q14" s="339">
        <v>0</v>
      </c>
      <c r="R14" s="339">
        <v>0</v>
      </c>
      <c r="S14" s="342">
        <v>0</v>
      </c>
      <c r="T14" s="219">
        <f>SUM(H14:S14)</f>
        <v>3</v>
      </c>
    </row>
    <row r="15" spans="1:20" ht="64.5" customHeight="1" thickBot="1">
      <c r="A15" s="974" t="s">
        <v>214</v>
      </c>
      <c r="B15" s="870"/>
      <c r="C15" s="870"/>
      <c r="D15" s="870"/>
      <c r="E15" s="230" t="s">
        <v>215</v>
      </c>
      <c r="F15" s="340">
        <v>50</v>
      </c>
      <c r="G15" s="231" t="s">
        <v>216</v>
      </c>
      <c r="H15" s="340">
        <v>0</v>
      </c>
      <c r="I15" s="340">
        <v>0</v>
      </c>
      <c r="J15" s="340">
        <v>0</v>
      </c>
      <c r="K15" s="8">
        <v>0</v>
      </c>
      <c r="L15" s="8">
        <v>0</v>
      </c>
      <c r="M15" s="232">
        <v>0</v>
      </c>
      <c r="N15" s="232">
        <v>0</v>
      </c>
      <c r="O15" s="232">
        <v>0</v>
      </c>
      <c r="P15" s="233">
        <v>0</v>
      </c>
      <c r="Q15" s="340">
        <v>0</v>
      </c>
      <c r="R15" s="340">
        <v>0</v>
      </c>
      <c r="S15" s="343">
        <v>0</v>
      </c>
      <c r="T15" s="219">
        <f>SUM(H15:S15)</f>
        <v>0</v>
      </c>
    </row>
    <row r="16" spans="1:20" ht="31.5" customHeight="1" thickBot="1">
      <c r="A16" s="853"/>
      <c r="B16" s="871"/>
      <c r="C16" s="871"/>
      <c r="D16" s="871"/>
      <c r="E16" s="234" t="s">
        <v>217</v>
      </c>
      <c r="F16" s="341">
        <v>85</v>
      </c>
      <c r="G16" s="221" t="s">
        <v>218</v>
      </c>
      <c r="H16" s="341">
        <v>0</v>
      </c>
      <c r="I16" s="341">
        <v>0</v>
      </c>
      <c r="J16" s="341">
        <v>70</v>
      </c>
      <c r="K16" s="15">
        <v>0</v>
      </c>
      <c r="L16" s="15">
        <v>0</v>
      </c>
      <c r="M16" s="222">
        <v>12</v>
      </c>
      <c r="N16" s="222">
        <v>0</v>
      </c>
      <c r="O16" s="222">
        <v>0</v>
      </c>
      <c r="P16" s="235">
        <v>0</v>
      </c>
      <c r="Q16" s="341">
        <v>0</v>
      </c>
      <c r="R16" s="341">
        <v>0</v>
      </c>
      <c r="S16" s="327">
        <v>0</v>
      </c>
      <c r="T16" s="223">
        <f>SUM(H16:S16)</f>
        <v>82</v>
      </c>
    </row>
  </sheetData>
  <sheetProtection/>
  <mergeCells count="16">
    <mergeCell ref="B14:B16"/>
    <mergeCell ref="C14:C16"/>
    <mergeCell ref="D14:D16"/>
    <mergeCell ref="A15:A16"/>
    <mergeCell ref="A10:G10"/>
    <mergeCell ref="H10:S10"/>
    <mergeCell ref="T10:T11"/>
    <mergeCell ref="B12:B13"/>
    <mergeCell ref="C12:C13"/>
    <mergeCell ref="D12:D13"/>
    <mergeCell ref="C1:T1"/>
    <mergeCell ref="C2:T2"/>
    <mergeCell ref="C3:T3"/>
    <mergeCell ref="A6:D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F46"/>
  <sheetViews>
    <sheetView zoomScale="77" zoomScaleNormal="77" zoomScalePageLayoutView="0" workbookViewId="0" topLeftCell="R40">
      <selection activeCell="BF46" sqref="BF46"/>
    </sheetView>
  </sheetViews>
  <sheetFormatPr defaultColWidth="11.421875" defaultRowHeight="15"/>
  <cols>
    <col min="1" max="1" width="21.421875" style="0" bestFit="1" customWidth="1"/>
    <col min="2" max="2" width="11.28125" style="0" customWidth="1"/>
    <col min="3" max="3" width="24.7109375" style="0" customWidth="1"/>
    <col min="4" max="4" width="31.00390625" style="0" customWidth="1"/>
    <col min="5" max="5" width="28.00390625" style="0" customWidth="1"/>
    <col min="6" max="6" width="8.8515625" style="0" bestFit="1" customWidth="1"/>
    <col min="7" max="7" width="20.140625" style="0" customWidth="1"/>
    <col min="8" max="8" width="25.00390625" style="0" customWidth="1"/>
    <col min="9" max="9" width="25.8515625" style="0" customWidth="1"/>
    <col min="10" max="12" width="12.28125" style="0" customWidth="1"/>
    <col min="13" max="13" width="13.8515625" style="0" customWidth="1"/>
    <col min="14" max="20" width="12.28125" style="0" customWidth="1"/>
    <col min="21" max="21" width="15.7109375" style="0" customWidth="1"/>
    <col min="22" max="28" width="12.28125" style="0" customWidth="1"/>
    <col min="29" max="29" width="18.28125" style="0" customWidth="1"/>
    <col min="30" max="30" width="12.28125" style="0" customWidth="1"/>
    <col min="31" max="31" width="11.7109375" style="0" customWidth="1"/>
    <col min="32" max="32" width="7.28125" style="0" customWidth="1"/>
    <col min="33" max="33" width="13.140625" style="0" customWidth="1"/>
    <col min="34" max="34" width="11.00390625" style="0" hidden="1" customWidth="1"/>
    <col min="35" max="35" width="11.7109375" style="0" hidden="1" customWidth="1"/>
    <col min="36" max="36" width="7.28125" style="0" hidden="1" customWidth="1"/>
    <col min="37" max="37" width="13.140625" style="0" hidden="1" customWidth="1"/>
    <col min="38" max="38" width="11.00390625" style="0" hidden="1" customWidth="1"/>
    <col min="39" max="39" width="11.7109375" style="0" hidden="1" customWidth="1"/>
    <col min="40" max="40" width="7.28125" style="0" hidden="1" customWidth="1"/>
    <col min="41" max="41" width="8.421875" style="0" hidden="1" customWidth="1"/>
    <col min="42" max="42" width="11.00390625" style="0" hidden="1" customWidth="1"/>
    <col min="43" max="43" width="11.7109375" style="0" hidden="1" customWidth="1"/>
    <col min="44" max="44" width="7.28125" style="0" hidden="1" customWidth="1"/>
    <col min="45" max="45" width="8.421875" style="0" hidden="1" customWidth="1"/>
    <col min="46" max="46" width="11.00390625" style="0" hidden="1" customWidth="1"/>
    <col min="47" max="47" width="11.7109375" style="0" hidden="1" customWidth="1"/>
    <col min="48" max="48" width="7.28125" style="0" hidden="1" customWidth="1"/>
    <col min="49" max="49" width="13.140625" style="0" hidden="1" customWidth="1"/>
    <col min="50" max="50" width="11.00390625" style="0" hidden="1" customWidth="1"/>
    <col min="51" max="51" width="11.7109375" style="0" hidden="1" customWidth="1"/>
    <col min="52" max="52" width="7.28125" style="0" hidden="1" customWidth="1"/>
    <col min="53" max="53" width="13.140625" style="0" hidden="1" customWidth="1"/>
    <col min="54" max="54" width="11.00390625" style="0" hidden="1" customWidth="1"/>
    <col min="55" max="55" width="11.7109375" style="0" hidden="1" customWidth="1"/>
    <col min="56" max="56" width="2.7109375" style="0" hidden="1" customWidth="1"/>
    <col min="57" max="57" width="2.140625" style="0" hidden="1" customWidth="1"/>
    <col min="58" max="58" width="22.7109375" style="0" customWidth="1"/>
    <col min="59" max="62" width="20.8515625" style="0" customWidth="1"/>
  </cols>
  <sheetData>
    <row r="1" spans="2:58" s="7" customFormat="1" ht="33.75">
      <c r="B1" s="30"/>
      <c r="C1" s="563" t="s">
        <v>49</v>
      </c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</row>
    <row r="2" spans="2:58" s="7" customFormat="1" ht="31.5">
      <c r="B2" s="31"/>
      <c r="C2" s="563" t="s">
        <v>24</v>
      </c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</row>
    <row r="3" spans="2:58" s="7" customFormat="1" ht="31.5">
      <c r="B3" s="31"/>
      <c r="C3" s="563" t="s">
        <v>21</v>
      </c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</row>
    <row r="4" spans="1:58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="7" customFormat="1" ht="15.75" thickBot="1"/>
    <row r="6" spans="1:9" s="7" customFormat="1" ht="15">
      <c r="A6" s="606" t="s">
        <v>0</v>
      </c>
      <c r="B6" s="607"/>
      <c r="C6" s="608"/>
      <c r="D6" s="609"/>
      <c r="E6" s="3"/>
      <c r="F6" s="3"/>
      <c r="G6" s="3"/>
      <c r="I6" s="7" t="s">
        <v>47</v>
      </c>
    </row>
    <row r="7" spans="1:7" s="7" customFormat="1" ht="30">
      <c r="A7" s="5" t="s">
        <v>1</v>
      </c>
      <c r="B7" s="610" t="s">
        <v>2</v>
      </c>
      <c r="C7" s="611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623" t="s">
        <v>93</v>
      </c>
      <c r="C8" s="624"/>
      <c r="D8" s="181" t="s">
        <v>137</v>
      </c>
    </row>
    <row r="9" s="7" customFormat="1" ht="15.75" thickBot="1"/>
    <row r="10" spans="1:58" s="7" customFormat="1" ht="21.75" thickBot="1">
      <c r="A10" s="564" t="s">
        <v>3</v>
      </c>
      <c r="B10" s="565"/>
      <c r="C10" s="565"/>
      <c r="D10" s="565"/>
      <c r="E10" s="565"/>
      <c r="F10" s="565"/>
      <c r="G10" s="565"/>
      <c r="H10" s="565"/>
      <c r="I10" s="566"/>
      <c r="J10" s="625">
        <v>2023</v>
      </c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6"/>
      <c r="AG10" s="626"/>
      <c r="AH10" s="626"/>
      <c r="AI10" s="626"/>
      <c r="AJ10" s="626"/>
      <c r="AK10" s="626"/>
      <c r="AL10" s="626"/>
      <c r="AM10" s="626"/>
      <c r="AN10" s="626"/>
      <c r="AO10" s="626"/>
      <c r="AP10" s="626"/>
      <c r="AQ10" s="626"/>
      <c r="AR10" s="626"/>
      <c r="AS10" s="626"/>
      <c r="AT10" s="626"/>
      <c r="AU10" s="626"/>
      <c r="AV10" s="626"/>
      <c r="AW10" s="626"/>
      <c r="AX10" s="626"/>
      <c r="AY10" s="626"/>
      <c r="AZ10" s="626"/>
      <c r="BA10" s="626"/>
      <c r="BB10" s="626"/>
      <c r="BC10" s="626"/>
      <c r="BD10" s="626"/>
      <c r="BE10" s="626"/>
      <c r="BF10" s="32"/>
    </row>
    <row r="11" spans="1:58" s="7" customFormat="1" ht="38.25" customHeight="1">
      <c r="A11" s="627" t="s">
        <v>20</v>
      </c>
      <c r="B11" s="629" t="s">
        <v>25</v>
      </c>
      <c r="C11" s="632" t="s">
        <v>4</v>
      </c>
      <c r="D11" s="632" t="s">
        <v>5</v>
      </c>
      <c r="E11" s="634" t="s">
        <v>6</v>
      </c>
      <c r="F11" s="637" t="s">
        <v>7</v>
      </c>
      <c r="G11" s="640" t="s">
        <v>8</v>
      </c>
      <c r="H11" s="637" t="s">
        <v>28</v>
      </c>
      <c r="I11" s="632" t="s">
        <v>29</v>
      </c>
      <c r="J11" s="644" t="s">
        <v>9</v>
      </c>
      <c r="K11" s="582"/>
      <c r="L11" s="582"/>
      <c r="M11" s="645"/>
      <c r="N11" s="644" t="s">
        <v>22</v>
      </c>
      <c r="O11" s="582"/>
      <c r="P11" s="582"/>
      <c r="Q11" s="645"/>
      <c r="R11" s="644" t="s">
        <v>10</v>
      </c>
      <c r="S11" s="582"/>
      <c r="T11" s="582"/>
      <c r="U11" s="645"/>
      <c r="V11" s="646" t="s">
        <v>11</v>
      </c>
      <c r="W11" s="647"/>
      <c r="X11" s="647"/>
      <c r="Y11" s="648"/>
      <c r="Z11" s="646" t="s">
        <v>12</v>
      </c>
      <c r="AA11" s="647"/>
      <c r="AB11" s="647"/>
      <c r="AC11" s="647"/>
      <c r="AD11" s="646" t="s">
        <v>13</v>
      </c>
      <c r="AE11" s="647"/>
      <c r="AF11" s="647"/>
      <c r="AG11" s="649"/>
      <c r="AH11" s="646" t="s">
        <v>14</v>
      </c>
      <c r="AI11" s="647"/>
      <c r="AJ11" s="647"/>
      <c r="AK11" s="649"/>
      <c r="AL11" s="646" t="s">
        <v>15</v>
      </c>
      <c r="AM11" s="647"/>
      <c r="AN11" s="647"/>
      <c r="AO11" s="647"/>
      <c r="AP11" s="646" t="s">
        <v>16</v>
      </c>
      <c r="AQ11" s="647"/>
      <c r="AR11" s="647"/>
      <c r="AS11" s="648"/>
      <c r="AT11" s="650" t="s">
        <v>17</v>
      </c>
      <c r="AU11" s="650"/>
      <c r="AV11" s="650"/>
      <c r="AW11" s="650"/>
      <c r="AX11" s="650" t="s">
        <v>18</v>
      </c>
      <c r="AY11" s="650"/>
      <c r="AZ11" s="650"/>
      <c r="BA11" s="650"/>
      <c r="BB11" s="650" t="s">
        <v>19</v>
      </c>
      <c r="BC11" s="650"/>
      <c r="BD11" s="650"/>
      <c r="BE11" s="650"/>
      <c r="BF11" s="651" t="s">
        <v>23</v>
      </c>
    </row>
    <row r="12" spans="1:58" s="7" customFormat="1" ht="15.75" thickBot="1">
      <c r="A12" s="627"/>
      <c r="B12" s="630"/>
      <c r="C12" s="633"/>
      <c r="D12" s="633"/>
      <c r="E12" s="635"/>
      <c r="F12" s="638"/>
      <c r="G12" s="641"/>
      <c r="H12" s="638"/>
      <c r="I12" s="633"/>
      <c r="J12" s="654" t="s">
        <v>30</v>
      </c>
      <c r="K12" s="655"/>
      <c r="L12" s="655"/>
      <c r="M12" s="656"/>
      <c r="N12" s="654" t="s">
        <v>30</v>
      </c>
      <c r="O12" s="655"/>
      <c r="P12" s="655"/>
      <c r="Q12" s="656"/>
      <c r="R12" s="654" t="s">
        <v>30</v>
      </c>
      <c r="S12" s="655"/>
      <c r="T12" s="655"/>
      <c r="U12" s="656"/>
      <c r="V12" s="657" t="s">
        <v>30</v>
      </c>
      <c r="W12" s="658"/>
      <c r="X12" s="658"/>
      <c r="Y12" s="659"/>
      <c r="Z12" s="657" t="s">
        <v>30</v>
      </c>
      <c r="AA12" s="658"/>
      <c r="AB12" s="658"/>
      <c r="AC12" s="659"/>
      <c r="AD12" s="657" t="s">
        <v>30</v>
      </c>
      <c r="AE12" s="658"/>
      <c r="AF12" s="658"/>
      <c r="AG12" s="659"/>
      <c r="AH12" s="654" t="s">
        <v>30</v>
      </c>
      <c r="AI12" s="655"/>
      <c r="AJ12" s="655"/>
      <c r="AK12" s="656"/>
      <c r="AL12" s="654" t="s">
        <v>30</v>
      </c>
      <c r="AM12" s="655"/>
      <c r="AN12" s="655"/>
      <c r="AO12" s="656"/>
      <c r="AP12" s="654" t="s">
        <v>30</v>
      </c>
      <c r="AQ12" s="655"/>
      <c r="AR12" s="655"/>
      <c r="AS12" s="656"/>
      <c r="AT12" s="654" t="s">
        <v>30</v>
      </c>
      <c r="AU12" s="655"/>
      <c r="AV12" s="655"/>
      <c r="AW12" s="656"/>
      <c r="AX12" s="654" t="s">
        <v>30</v>
      </c>
      <c r="AY12" s="655"/>
      <c r="AZ12" s="655"/>
      <c r="BA12" s="656"/>
      <c r="BB12" s="654" t="s">
        <v>30</v>
      </c>
      <c r="BC12" s="655"/>
      <c r="BD12" s="655"/>
      <c r="BE12" s="656"/>
      <c r="BF12" s="652"/>
    </row>
    <row r="13" spans="1:58" s="7" customFormat="1" ht="42" customHeight="1" thickBot="1">
      <c r="A13" s="628"/>
      <c r="B13" s="631"/>
      <c r="C13" s="633"/>
      <c r="D13" s="633"/>
      <c r="E13" s="636"/>
      <c r="F13" s="639"/>
      <c r="G13" s="642"/>
      <c r="H13" s="639"/>
      <c r="I13" s="643"/>
      <c r="J13" s="46" t="s">
        <v>31</v>
      </c>
      <c r="K13" s="47" t="s">
        <v>32</v>
      </c>
      <c r="L13" s="48" t="s">
        <v>33</v>
      </c>
      <c r="M13" s="49" t="s">
        <v>34</v>
      </c>
      <c r="N13" s="37" t="s">
        <v>31</v>
      </c>
      <c r="O13" s="34" t="s">
        <v>32</v>
      </c>
      <c r="P13" s="35" t="s">
        <v>33</v>
      </c>
      <c r="Q13" s="36" t="s">
        <v>34</v>
      </c>
      <c r="R13" s="46" t="s">
        <v>31</v>
      </c>
      <c r="S13" s="47" t="s">
        <v>32</v>
      </c>
      <c r="T13" s="48" t="s">
        <v>33</v>
      </c>
      <c r="U13" s="210" t="s">
        <v>34</v>
      </c>
      <c r="V13" s="53" t="s">
        <v>31</v>
      </c>
      <c r="W13" s="47" t="s">
        <v>32</v>
      </c>
      <c r="X13" s="48" t="s">
        <v>33</v>
      </c>
      <c r="Y13" s="54" t="s">
        <v>34</v>
      </c>
      <c r="Z13" s="53" t="s">
        <v>31</v>
      </c>
      <c r="AA13" s="47" t="s">
        <v>32</v>
      </c>
      <c r="AB13" s="48" t="s">
        <v>33</v>
      </c>
      <c r="AC13" s="49" t="s">
        <v>34</v>
      </c>
      <c r="AD13" s="53" t="s">
        <v>31</v>
      </c>
      <c r="AE13" s="47" t="s">
        <v>32</v>
      </c>
      <c r="AF13" s="48" t="s">
        <v>33</v>
      </c>
      <c r="AG13" s="49" t="s">
        <v>34</v>
      </c>
      <c r="AH13" s="33" t="s">
        <v>31</v>
      </c>
      <c r="AI13" s="34" t="s">
        <v>32</v>
      </c>
      <c r="AJ13" s="35" t="s">
        <v>33</v>
      </c>
      <c r="AK13" s="36" t="s">
        <v>34</v>
      </c>
      <c r="AL13" s="37" t="s">
        <v>31</v>
      </c>
      <c r="AM13" s="34" t="s">
        <v>32</v>
      </c>
      <c r="AN13" s="35" t="s">
        <v>33</v>
      </c>
      <c r="AO13" s="38" t="s">
        <v>34</v>
      </c>
      <c r="AP13" s="37" t="s">
        <v>31</v>
      </c>
      <c r="AQ13" s="34" t="s">
        <v>32</v>
      </c>
      <c r="AR13" s="35" t="s">
        <v>33</v>
      </c>
      <c r="AS13" s="38" t="s">
        <v>34</v>
      </c>
      <c r="AT13" s="37" t="s">
        <v>31</v>
      </c>
      <c r="AU13" s="34" t="s">
        <v>32</v>
      </c>
      <c r="AV13" s="35" t="s">
        <v>33</v>
      </c>
      <c r="AW13" s="38" t="s">
        <v>34</v>
      </c>
      <c r="AX13" s="37" t="s">
        <v>31</v>
      </c>
      <c r="AY13" s="34" t="s">
        <v>32</v>
      </c>
      <c r="AZ13" s="35" t="s">
        <v>33</v>
      </c>
      <c r="BA13" s="38" t="s">
        <v>34</v>
      </c>
      <c r="BB13" s="37" t="s">
        <v>31</v>
      </c>
      <c r="BC13" s="34" t="s">
        <v>32</v>
      </c>
      <c r="BD13" s="35" t="s">
        <v>33</v>
      </c>
      <c r="BE13" s="38" t="s">
        <v>34</v>
      </c>
      <c r="BF13" s="653"/>
    </row>
    <row r="14" spans="1:58" s="7" customFormat="1" ht="15" customHeight="1">
      <c r="A14" s="660" t="s">
        <v>138</v>
      </c>
      <c r="B14" s="663">
        <v>16029</v>
      </c>
      <c r="C14" s="666" t="s">
        <v>139</v>
      </c>
      <c r="D14" s="663" t="s">
        <v>140</v>
      </c>
      <c r="E14" s="669" t="s">
        <v>141</v>
      </c>
      <c r="F14" s="671">
        <v>450</v>
      </c>
      <c r="G14" s="671" t="s">
        <v>142</v>
      </c>
      <c r="H14" s="674" t="s">
        <v>35</v>
      </c>
      <c r="I14" s="347" t="s">
        <v>36</v>
      </c>
      <c r="J14" s="348">
        <v>0</v>
      </c>
      <c r="K14" s="349">
        <v>0</v>
      </c>
      <c r="L14" s="349">
        <v>0</v>
      </c>
      <c r="M14" s="350">
        <f>SUM(J14:L14)</f>
        <v>0</v>
      </c>
      <c r="N14" s="351">
        <v>0</v>
      </c>
      <c r="O14" s="349">
        <v>0</v>
      </c>
      <c r="P14" s="349">
        <v>0</v>
      </c>
      <c r="Q14" s="352">
        <f>SUM(N14:P14)</f>
        <v>0</v>
      </c>
      <c r="R14" s="348">
        <v>0</v>
      </c>
      <c r="S14" s="349">
        <v>0</v>
      </c>
      <c r="T14" s="349">
        <v>0</v>
      </c>
      <c r="U14" s="350">
        <f>SUM(R14:T14)</f>
        <v>0</v>
      </c>
      <c r="V14" s="348">
        <v>0</v>
      </c>
      <c r="W14" s="349">
        <v>0</v>
      </c>
      <c r="X14" s="349">
        <v>0</v>
      </c>
      <c r="Y14" s="350">
        <f>SUM(V14:X14)</f>
        <v>0</v>
      </c>
      <c r="Z14" s="348">
        <v>0</v>
      </c>
      <c r="AA14" s="349">
        <v>0</v>
      </c>
      <c r="AB14" s="349">
        <v>0</v>
      </c>
      <c r="AC14" s="350">
        <f>SUM(Z14:AB14)</f>
        <v>0</v>
      </c>
      <c r="AD14" s="348">
        <v>0</v>
      </c>
      <c r="AE14" s="349">
        <v>0</v>
      </c>
      <c r="AF14" s="349">
        <v>0</v>
      </c>
      <c r="AG14" s="350">
        <f>SUM(AD14:AF14)</f>
        <v>0</v>
      </c>
      <c r="AH14" s="348"/>
      <c r="AI14" s="349"/>
      <c r="AJ14" s="349"/>
      <c r="AK14" s="350"/>
      <c r="AL14" s="348"/>
      <c r="AM14" s="349"/>
      <c r="AN14" s="349"/>
      <c r="AO14" s="350"/>
      <c r="AP14" s="348"/>
      <c r="AQ14" s="349"/>
      <c r="AR14" s="349"/>
      <c r="AS14" s="350"/>
      <c r="AT14" s="348"/>
      <c r="AU14" s="349"/>
      <c r="AV14" s="351"/>
      <c r="AW14" s="350"/>
      <c r="AX14" s="348"/>
      <c r="AY14" s="349"/>
      <c r="AZ14" s="351"/>
      <c r="BA14" s="350"/>
      <c r="BB14" s="351"/>
      <c r="BC14" s="349"/>
      <c r="BD14" s="351"/>
      <c r="BE14" s="352"/>
      <c r="BF14" s="353">
        <f>AG14+AC14+Y14+U14+Q14+M14+AK14+AO14+AS14+AW14+BA14+BE14</f>
        <v>0</v>
      </c>
    </row>
    <row r="15" spans="1:58" s="7" customFormat="1" ht="15" customHeight="1">
      <c r="A15" s="661"/>
      <c r="B15" s="664"/>
      <c r="C15" s="667"/>
      <c r="D15" s="664"/>
      <c r="E15" s="670"/>
      <c r="F15" s="672"/>
      <c r="G15" s="672"/>
      <c r="H15" s="675"/>
      <c r="I15" s="354" t="s">
        <v>37</v>
      </c>
      <c r="J15" s="355">
        <v>0</v>
      </c>
      <c r="K15" s="356">
        <v>0</v>
      </c>
      <c r="L15" s="356">
        <v>0</v>
      </c>
      <c r="M15" s="357">
        <f>SUM(J15:L15)</f>
        <v>0</v>
      </c>
      <c r="N15" s="358">
        <v>0</v>
      </c>
      <c r="O15" s="356">
        <v>0</v>
      </c>
      <c r="P15" s="356">
        <v>0</v>
      </c>
      <c r="Q15" s="359">
        <f>SUM(0)</f>
        <v>0</v>
      </c>
      <c r="R15" s="355">
        <v>0</v>
      </c>
      <c r="S15" s="356">
        <v>0</v>
      </c>
      <c r="T15" s="356">
        <v>0</v>
      </c>
      <c r="U15" s="357">
        <f>SUM(R15:T15)</f>
        <v>0</v>
      </c>
      <c r="V15" s="355">
        <v>0</v>
      </c>
      <c r="W15" s="356">
        <v>0</v>
      </c>
      <c r="X15" s="356">
        <v>0</v>
      </c>
      <c r="Y15" s="357">
        <f>SUM(V15:X15)</f>
        <v>0</v>
      </c>
      <c r="Z15" s="355">
        <v>0</v>
      </c>
      <c r="AA15" s="356">
        <v>0</v>
      </c>
      <c r="AB15" s="356">
        <v>0</v>
      </c>
      <c r="AC15" s="357">
        <f>SUM(Z15:AB15)</f>
        <v>0</v>
      </c>
      <c r="AD15" s="355">
        <v>0</v>
      </c>
      <c r="AE15" s="356">
        <v>0</v>
      </c>
      <c r="AF15" s="356">
        <v>0</v>
      </c>
      <c r="AG15" s="357">
        <f>SUM(0)</f>
        <v>0</v>
      </c>
      <c r="AH15" s="355"/>
      <c r="AI15" s="356"/>
      <c r="AJ15" s="356"/>
      <c r="AK15" s="357"/>
      <c r="AL15" s="355"/>
      <c r="AM15" s="356"/>
      <c r="AN15" s="356"/>
      <c r="AO15" s="357"/>
      <c r="AP15" s="355"/>
      <c r="AQ15" s="356"/>
      <c r="AR15" s="356"/>
      <c r="AS15" s="357"/>
      <c r="AT15" s="355"/>
      <c r="AU15" s="356"/>
      <c r="AV15" s="358"/>
      <c r="AW15" s="357"/>
      <c r="AX15" s="355"/>
      <c r="AY15" s="356"/>
      <c r="AZ15" s="358"/>
      <c r="BA15" s="357"/>
      <c r="BB15" s="358"/>
      <c r="BC15" s="356"/>
      <c r="BD15" s="358"/>
      <c r="BE15" s="359"/>
      <c r="BF15" s="360">
        <f>AG15+AC15+Y15+U15+Q15+M15+AK15+AO15+AS15+AW15+BA15+BE15</f>
        <v>0</v>
      </c>
    </row>
    <row r="16" spans="1:58" s="7" customFormat="1" ht="15" customHeight="1">
      <c r="A16" s="661"/>
      <c r="B16" s="664"/>
      <c r="C16" s="667"/>
      <c r="D16" s="664"/>
      <c r="E16" s="670"/>
      <c r="F16" s="672"/>
      <c r="G16" s="672"/>
      <c r="H16" s="675"/>
      <c r="I16" s="354" t="s">
        <v>38</v>
      </c>
      <c r="J16" s="355">
        <v>2</v>
      </c>
      <c r="K16" s="356">
        <v>3</v>
      </c>
      <c r="L16" s="356">
        <v>0</v>
      </c>
      <c r="M16" s="357">
        <f>SUM(J16:L16)</f>
        <v>5</v>
      </c>
      <c r="N16" s="358">
        <v>0</v>
      </c>
      <c r="O16" s="356">
        <v>0</v>
      </c>
      <c r="P16" s="356">
        <v>0</v>
      </c>
      <c r="Q16" s="359">
        <f>SUM(0)</f>
        <v>0</v>
      </c>
      <c r="R16" s="355">
        <v>5</v>
      </c>
      <c r="S16" s="356">
        <v>4</v>
      </c>
      <c r="T16" s="356">
        <v>0</v>
      </c>
      <c r="U16" s="357">
        <f>SUM(R16:T16)</f>
        <v>9</v>
      </c>
      <c r="V16" s="355">
        <v>5</v>
      </c>
      <c r="W16" s="356">
        <v>2</v>
      </c>
      <c r="X16" s="356">
        <v>0</v>
      </c>
      <c r="Y16" s="357">
        <f>SUM(V16:X16)</f>
        <v>7</v>
      </c>
      <c r="Z16" s="355">
        <v>0</v>
      </c>
      <c r="AA16" s="356">
        <v>0</v>
      </c>
      <c r="AB16" s="356">
        <v>0</v>
      </c>
      <c r="AC16" s="357">
        <f>SUM(Z16:AB16)</f>
        <v>0</v>
      </c>
      <c r="AD16" s="355">
        <v>0</v>
      </c>
      <c r="AE16" s="356">
        <v>0</v>
      </c>
      <c r="AF16" s="356">
        <v>0</v>
      </c>
      <c r="AG16" s="357">
        <f>SUM(AD16:AF16)</f>
        <v>0</v>
      </c>
      <c r="AH16" s="355"/>
      <c r="AI16" s="356"/>
      <c r="AJ16" s="356"/>
      <c r="AK16" s="357"/>
      <c r="AL16" s="355"/>
      <c r="AM16" s="356"/>
      <c r="AN16" s="356"/>
      <c r="AO16" s="357"/>
      <c r="AP16" s="355"/>
      <c r="AQ16" s="356"/>
      <c r="AR16" s="356"/>
      <c r="AS16" s="357"/>
      <c r="AT16" s="355"/>
      <c r="AU16" s="356"/>
      <c r="AV16" s="356"/>
      <c r="AW16" s="357"/>
      <c r="AX16" s="355"/>
      <c r="AY16" s="356"/>
      <c r="AZ16" s="356"/>
      <c r="BA16" s="357"/>
      <c r="BB16" s="358"/>
      <c r="BC16" s="356"/>
      <c r="BD16" s="356"/>
      <c r="BE16" s="359"/>
      <c r="BF16" s="360">
        <f>AG16+AC16+Y16+U16+Q16+M16+AK16+AO16+AS16+AW16+BA16+BE16</f>
        <v>21</v>
      </c>
    </row>
    <row r="17" spans="1:58" s="7" customFormat="1" ht="15" customHeight="1">
      <c r="A17" s="661"/>
      <c r="B17" s="664"/>
      <c r="C17" s="667"/>
      <c r="D17" s="664"/>
      <c r="E17" s="670"/>
      <c r="F17" s="672"/>
      <c r="G17" s="672"/>
      <c r="H17" s="675"/>
      <c r="I17" s="354" t="s">
        <v>39</v>
      </c>
      <c r="J17" s="355">
        <v>22</v>
      </c>
      <c r="K17" s="356">
        <v>7</v>
      </c>
      <c r="L17" s="356">
        <v>0</v>
      </c>
      <c r="M17" s="357">
        <f>SUM(J17:L17)</f>
        <v>29</v>
      </c>
      <c r="N17" s="358">
        <v>12</v>
      </c>
      <c r="O17" s="356">
        <v>8</v>
      </c>
      <c r="P17" s="356">
        <v>0</v>
      </c>
      <c r="Q17" s="359">
        <f>SUM(N17:P17)</f>
        <v>20</v>
      </c>
      <c r="R17" s="355">
        <v>23</v>
      </c>
      <c r="S17" s="356">
        <v>25</v>
      </c>
      <c r="T17" s="356">
        <v>0</v>
      </c>
      <c r="U17" s="357">
        <f>SUM(R17:T17)</f>
        <v>48</v>
      </c>
      <c r="V17" s="355">
        <v>35</v>
      </c>
      <c r="W17" s="356">
        <v>14</v>
      </c>
      <c r="X17" s="356">
        <v>0</v>
      </c>
      <c r="Y17" s="357">
        <f>SUM(V17:X17)</f>
        <v>49</v>
      </c>
      <c r="Z17" s="355">
        <v>24</v>
      </c>
      <c r="AA17" s="356">
        <v>14</v>
      </c>
      <c r="AB17" s="356">
        <v>0</v>
      </c>
      <c r="AC17" s="357">
        <f>SUM(Z17:AB17)</f>
        <v>38</v>
      </c>
      <c r="AD17" s="355">
        <v>27</v>
      </c>
      <c r="AE17" s="356">
        <v>13</v>
      </c>
      <c r="AF17" s="356">
        <v>0</v>
      </c>
      <c r="AG17" s="357">
        <f>SUM(AD17:AF17)</f>
        <v>40</v>
      </c>
      <c r="AH17" s="355"/>
      <c r="AI17" s="356"/>
      <c r="AJ17" s="356"/>
      <c r="AK17" s="357"/>
      <c r="AL17" s="355"/>
      <c r="AM17" s="356"/>
      <c r="AN17" s="356"/>
      <c r="AO17" s="357"/>
      <c r="AP17" s="355"/>
      <c r="AQ17" s="356"/>
      <c r="AR17" s="356"/>
      <c r="AS17" s="357"/>
      <c r="AT17" s="355"/>
      <c r="AU17" s="356"/>
      <c r="AV17" s="356"/>
      <c r="AW17" s="357"/>
      <c r="AX17" s="355"/>
      <c r="AY17" s="356"/>
      <c r="AZ17" s="356"/>
      <c r="BA17" s="357"/>
      <c r="BB17" s="358"/>
      <c r="BC17" s="356"/>
      <c r="BD17" s="356"/>
      <c r="BE17" s="359"/>
      <c r="BF17" s="360">
        <f>AG17+AC17+Y17+U17+Q17+M17+AK17+AO17+AS17+AW17+BA17+BE17</f>
        <v>224</v>
      </c>
    </row>
    <row r="18" spans="1:58" s="7" customFormat="1" ht="15" customHeight="1">
      <c r="A18" s="661"/>
      <c r="B18" s="664"/>
      <c r="C18" s="667"/>
      <c r="D18" s="664"/>
      <c r="E18" s="670"/>
      <c r="F18" s="672"/>
      <c r="G18" s="672"/>
      <c r="H18" s="675"/>
      <c r="I18" s="354" t="s">
        <v>40</v>
      </c>
      <c r="J18" s="355">
        <v>1</v>
      </c>
      <c r="K18" s="356">
        <v>1</v>
      </c>
      <c r="L18" s="356">
        <v>0</v>
      </c>
      <c r="M18" s="357">
        <f>SUM(J18:L18)</f>
        <v>2</v>
      </c>
      <c r="N18" s="358">
        <v>0</v>
      </c>
      <c r="O18" s="356">
        <v>0</v>
      </c>
      <c r="P18" s="356">
        <v>0</v>
      </c>
      <c r="Q18" s="359">
        <f>SUM(N18:P18)</f>
        <v>0</v>
      </c>
      <c r="R18" s="355">
        <v>3</v>
      </c>
      <c r="S18" s="356">
        <v>5</v>
      </c>
      <c r="T18" s="356">
        <v>0</v>
      </c>
      <c r="U18" s="357">
        <f>SUM(R18:T18)</f>
        <v>8</v>
      </c>
      <c r="V18" s="355">
        <v>0</v>
      </c>
      <c r="W18" s="356">
        <v>0</v>
      </c>
      <c r="X18" s="356">
        <v>0</v>
      </c>
      <c r="Y18" s="357">
        <f>SUM(V18:X18)</f>
        <v>0</v>
      </c>
      <c r="Z18" s="355">
        <v>0</v>
      </c>
      <c r="AA18" s="356">
        <v>0</v>
      </c>
      <c r="AB18" s="356">
        <v>0</v>
      </c>
      <c r="AC18" s="357">
        <f>SUM(Z18:AB18)</f>
        <v>0</v>
      </c>
      <c r="AD18" s="355">
        <v>0</v>
      </c>
      <c r="AE18" s="356">
        <v>0</v>
      </c>
      <c r="AF18" s="356">
        <v>0</v>
      </c>
      <c r="AG18" s="357">
        <f>SUM(AD18:AF18)</f>
        <v>0</v>
      </c>
      <c r="AH18" s="355"/>
      <c r="AI18" s="356"/>
      <c r="AJ18" s="356"/>
      <c r="AK18" s="357"/>
      <c r="AL18" s="355"/>
      <c r="AM18" s="356"/>
      <c r="AN18" s="356"/>
      <c r="AO18" s="357"/>
      <c r="AP18" s="355"/>
      <c r="AQ18" s="356"/>
      <c r="AR18" s="356"/>
      <c r="AS18" s="357"/>
      <c r="AT18" s="355"/>
      <c r="AU18" s="356"/>
      <c r="AV18" s="356"/>
      <c r="AW18" s="357"/>
      <c r="AX18" s="355"/>
      <c r="AY18" s="356"/>
      <c r="AZ18" s="356"/>
      <c r="BA18" s="357"/>
      <c r="BB18" s="358"/>
      <c r="BC18" s="356"/>
      <c r="BD18" s="356"/>
      <c r="BE18" s="359"/>
      <c r="BF18" s="360">
        <f>AG18+AC18+Y18+U18+Q18+M18+AK18+AO18+AS18+AW18+BA18+BE18</f>
        <v>10</v>
      </c>
    </row>
    <row r="19" spans="1:58" s="7" customFormat="1" ht="48" customHeight="1">
      <c r="A19" s="661"/>
      <c r="B19" s="664"/>
      <c r="C19" s="667"/>
      <c r="D19" s="664"/>
      <c r="E19" s="670"/>
      <c r="F19" s="672"/>
      <c r="G19" s="672"/>
      <c r="H19" s="676"/>
      <c r="I19" s="361" t="s">
        <v>143</v>
      </c>
      <c r="J19" s="355">
        <f aca="true" t="shared" si="0" ref="J19:U19">SUM(J14:J18)</f>
        <v>25</v>
      </c>
      <c r="K19" s="356">
        <f t="shared" si="0"/>
        <v>11</v>
      </c>
      <c r="L19" s="356">
        <f t="shared" si="0"/>
        <v>0</v>
      </c>
      <c r="M19" s="362">
        <f t="shared" si="0"/>
        <v>36</v>
      </c>
      <c r="N19" s="358">
        <f t="shared" si="0"/>
        <v>12</v>
      </c>
      <c r="O19" s="356">
        <f t="shared" si="0"/>
        <v>8</v>
      </c>
      <c r="P19" s="356">
        <f t="shared" si="0"/>
        <v>0</v>
      </c>
      <c r="Q19" s="363">
        <f t="shared" si="0"/>
        <v>20</v>
      </c>
      <c r="R19" s="355">
        <f t="shared" si="0"/>
        <v>31</v>
      </c>
      <c r="S19" s="356">
        <f t="shared" si="0"/>
        <v>34</v>
      </c>
      <c r="T19" s="356">
        <f t="shared" si="0"/>
        <v>0</v>
      </c>
      <c r="U19" s="362">
        <f t="shared" si="0"/>
        <v>65</v>
      </c>
      <c r="V19" s="355">
        <f aca="true" t="shared" si="1" ref="V19:AB19">SUM(V14:V18)</f>
        <v>40</v>
      </c>
      <c r="W19" s="356">
        <f t="shared" si="1"/>
        <v>16</v>
      </c>
      <c r="X19" s="356">
        <f t="shared" si="1"/>
        <v>0</v>
      </c>
      <c r="Y19" s="362">
        <f t="shared" si="1"/>
        <v>56</v>
      </c>
      <c r="Z19" s="355">
        <f t="shared" si="1"/>
        <v>24</v>
      </c>
      <c r="AA19" s="356">
        <f t="shared" si="1"/>
        <v>14</v>
      </c>
      <c r="AB19" s="356">
        <f t="shared" si="1"/>
        <v>0</v>
      </c>
      <c r="AC19" s="362">
        <v>38</v>
      </c>
      <c r="AD19" s="355">
        <f>SUM(AD14:AD18)</f>
        <v>27</v>
      </c>
      <c r="AE19" s="356">
        <f>SUM(AE14:AE18)</f>
        <v>13</v>
      </c>
      <c r="AF19" s="405">
        <f>SUM(AF14:AF18)</f>
        <v>0</v>
      </c>
      <c r="AG19" s="362">
        <f>SUM(AG14:AG18)</f>
        <v>40</v>
      </c>
      <c r="AH19" s="355"/>
      <c r="AI19" s="356"/>
      <c r="AJ19" s="356"/>
      <c r="AK19" s="357"/>
      <c r="AL19" s="355"/>
      <c r="AM19" s="356"/>
      <c r="AN19" s="356"/>
      <c r="AO19" s="357"/>
      <c r="AP19" s="355"/>
      <c r="AQ19" s="356"/>
      <c r="AR19" s="356"/>
      <c r="AS19" s="357"/>
      <c r="AT19" s="355"/>
      <c r="AU19" s="356"/>
      <c r="AV19" s="406"/>
      <c r="AW19" s="362"/>
      <c r="AX19" s="355"/>
      <c r="AY19" s="356"/>
      <c r="AZ19" s="406"/>
      <c r="BA19" s="362"/>
      <c r="BB19" s="364"/>
      <c r="BC19" s="364"/>
      <c r="BD19" s="364"/>
      <c r="BE19" s="365"/>
      <c r="BF19" s="366">
        <f>M19+Q19+U19+Y19+AC19+AG19</f>
        <v>255</v>
      </c>
    </row>
    <row r="20" spans="1:58" s="7" customFormat="1" ht="15" customHeight="1">
      <c r="A20" s="661"/>
      <c r="B20" s="664"/>
      <c r="C20" s="667"/>
      <c r="D20" s="664"/>
      <c r="E20" s="670"/>
      <c r="F20" s="672"/>
      <c r="G20" s="672"/>
      <c r="H20" s="677" t="s">
        <v>41</v>
      </c>
      <c r="I20" s="354" t="s">
        <v>42</v>
      </c>
      <c r="J20" s="355">
        <v>25</v>
      </c>
      <c r="K20" s="356">
        <v>11</v>
      </c>
      <c r="L20" s="356">
        <v>0</v>
      </c>
      <c r="M20" s="357">
        <f>SUM(J20:L20)</f>
        <v>36</v>
      </c>
      <c r="N20" s="358">
        <v>12</v>
      </c>
      <c r="O20" s="356">
        <v>8</v>
      </c>
      <c r="P20" s="356">
        <v>0</v>
      </c>
      <c r="Q20" s="359">
        <f aca="true" t="shared" si="2" ref="Q20:Q28">SUM(N20:P20)</f>
        <v>20</v>
      </c>
      <c r="R20" s="355">
        <v>31</v>
      </c>
      <c r="S20" s="356">
        <v>34</v>
      </c>
      <c r="T20" s="356">
        <v>0</v>
      </c>
      <c r="U20" s="357">
        <f aca="true" t="shared" si="3" ref="U20:U28">SUM(R20:T20)</f>
        <v>65</v>
      </c>
      <c r="V20" s="355">
        <v>40</v>
      </c>
      <c r="W20" s="356">
        <v>16</v>
      </c>
      <c r="X20" s="356">
        <v>0</v>
      </c>
      <c r="Y20" s="357">
        <f aca="true" t="shared" si="4" ref="Y20:Y28">SUM(V20:X20)</f>
        <v>56</v>
      </c>
      <c r="Z20" s="355">
        <v>24</v>
      </c>
      <c r="AA20" s="356">
        <v>14</v>
      </c>
      <c r="AB20" s="356">
        <v>0</v>
      </c>
      <c r="AC20" s="357">
        <f aca="true" t="shared" si="5" ref="AC20:AC28">SUM(Z20:AB20)</f>
        <v>38</v>
      </c>
      <c r="AD20" s="355">
        <v>27</v>
      </c>
      <c r="AE20" s="356">
        <v>13</v>
      </c>
      <c r="AF20" s="406">
        <v>0</v>
      </c>
      <c r="AG20" s="357">
        <f aca="true" t="shared" si="6" ref="AG20:AG28">SUM(AD20:AF20)</f>
        <v>40</v>
      </c>
      <c r="AH20" s="355"/>
      <c r="AI20" s="356"/>
      <c r="AJ20" s="356"/>
      <c r="AK20" s="357"/>
      <c r="AL20" s="355"/>
      <c r="AM20" s="356"/>
      <c r="AN20" s="356"/>
      <c r="AO20" s="357"/>
      <c r="AP20" s="355"/>
      <c r="AQ20" s="356"/>
      <c r="AR20" s="356"/>
      <c r="AS20" s="357"/>
      <c r="AT20" s="355"/>
      <c r="AU20" s="356"/>
      <c r="AV20" s="406"/>
      <c r="AW20" s="357"/>
      <c r="AX20" s="355"/>
      <c r="AY20" s="356"/>
      <c r="AZ20" s="406"/>
      <c r="BA20" s="357"/>
      <c r="BB20" s="358"/>
      <c r="BC20" s="356"/>
      <c r="BD20" s="356"/>
      <c r="BE20" s="359"/>
      <c r="BF20" s="360">
        <f aca="true" t="shared" si="7" ref="BF20:BF28">AG20+AC20+Y20+U20+Q20+M20+AK20+AO20+AS20+AW20+BA20+BE20</f>
        <v>255</v>
      </c>
    </row>
    <row r="21" spans="1:58" s="7" customFormat="1" ht="15" customHeight="1">
      <c r="A21" s="661"/>
      <c r="B21" s="664"/>
      <c r="C21" s="667"/>
      <c r="D21" s="664"/>
      <c r="E21" s="670"/>
      <c r="F21" s="672"/>
      <c r="G21" s="672"/>
      <c r="H21" s="678"/>
      <c r="I21" s="354" t="s">
        <v>43</v>
      </c>
      <c r="J21" s="355">
        <v>0</v>
      </c>
      <c r="K21" s="356">
        <v>0</v>
      </c>
      <c r="L21" s="356">
        <v>0</v>
      </c>
      <c r="M21" s="357">
        <f aca="true" t="shared" si="8" ref="M21:M28">SUM(J21:L21)</f>
        <v>0</v>
      </c>
      <c r="N21" s="358">
        <v>0</v>
      </c>
      <c r="O21" s="356">
        <v>0</v>
      </c>
      <c r="P21" s="356">
        <v>0</v>
      </c>
      <c r="Q21" s="359">
        <f t="shared" si="2"/>
        <v>0</v>
      </c>
      <c r="R21" s="355">
        <v>0</v>
      </c>
      <c r="S21" s="356">
        <v>0</v>
      </c>
      <c r="T21" s="356">
        <v>0</v>
      </c>
      <c r="U21" s="357">
        <f t="shared" si="3"/>
        <v>0</v>
      </c>
      <c r="V21" s="355">
        <v>0</v>
      </c>
      <c r="W21" s="356">
        <v>0</v>
      </c>
      <c r="X21" s="356">
        <v>0</v>
      </c>
      <c r="Y21" s="357">
        <f t="shared" si="4"/>
        <v>0</v>
      </c>
      <c r="Z21" s="355">
        <v>0</v>
      </c>
      <c r="AA21" s="356">
        <v>0</v>
      </c>
      <c r="AB21" s="356">
        <v>0</v>
      </c>
      <c r="AC21" s="357">
        <f t="shared" si="5"/>
        <v>0</v>
      </c>
      <c r="AD21" s="355">
        <v>0</v>
      </c>
      <c r="AE21" s="356">
        <v>0</v>
      </c>
      <c r="AF21" s="406">
        <v>0</v>
      </c>
      <c r="AG21" s="357">
        <f t="shared" si="6"/>
        <v>0</v>
      </c>
      <c r="AH21" s="355"/>
      <c r="AI21" s="356"/>
      <c r="AJ21" s="356"/>
      <c r="AK21" s="357"/>
      <c r="AL21" s="355"/>
      <c r="AM21" s="356"/>
      <c r="AN21" s="356"/>
      <c r="AO21" s="357"/>
      <c r="AP21" s="355"/>
      <c r="AQ21" s="356"/>
      <c r="AR21" s="356"/>
      <c r="AS21" s="357"/>
      <c r="AT21" s="355"/>
      <c r="AU21" s="356"/>
      <c r="AV21" s="406"/>
      <c r="AW21" s="357"/>
      <c r="AX21" s="355"/>
      <c r="AY21" s="356"/>
      <c r="AZ21" s="406"/>
      <c r="BA21" s="357"/>
      <c r="BB21" s="358"/>
      <c r="BC21" s="356"/>
      <c r="BD21" s="356"/>
      <c r="BE21" s="359"/>
      <c r="BF21" s="360">
        <f t="shared" si="7"/>
        <v>0</v>
      </c>
    </row>
    <row r="22" spans="1:58" s="7" customFormat="1" ht="15" customHeight="1">
      <c r="A22" s="661"/>
      <c r="B22" s="664"/>
      <c r="C22" s="667"/>
      <c r="D22" s="664"/>
      <c r="E22" s="670"/>
      <c r="F22" s="672"/>
      <c r="G22" s="672"/>
      <c r="H22" s="679" t="s">
        <v>44</v>
      </c>
      <c r="I22" s="354" t="s">
        <v>45</v>
      </c>
      <c r="J22" s="355">
        <v>0</v>
      </c>
      <c r="K22" s="356">
        <v>0</v>
      </c>
      <c r="L22" s="356">
        <v>0</v>
      </c>
      <c r="M22" s="357">
        <f t="shared" si="8"/>
        <v>0</v>
      </c>
      <c r="N22" s="358">
        <v>0</v>
      </c>
      <c r="O22" s="356">
        <v>0</v>
      </c>
      <c r="P22" s="356">
        <v>0</v>
      </c>
      <c r="Q22" s="359">
        <f t="shared" si="2"/>
        <v>0</v>
      </c>
      <c r="R22" s="355">
        <v>0</v>
      </c>
      <c r="S22" s="356">
        <v>0</v>
      </c>
      <c r="T22" s="356">
        <v>0</v>
      </c>
      <c r="U22" s="357">
        <f t="shared" si="3"/>
        <v>0</v>
      </c>
      <c r="V22" s="355">
        <v>0</v>
      </c>
      <c r="W22" s="356">
        <v>0</v>
      </c>
      <c r="X22" s="356">
        <v>0</v>
      </c>
      <c r="Y22" s="357">
        <f t="shared" si="4"/>
        <v>0</v>
      </c>
      <c r="Z22" s="355">
        <v>0</v>
      </c>
      <c r="AA22" s="356">
        <v>0</v>
      </c>
      <c r="AB22" s="356">
        <v>0</v>
      </c>
      <c r="AC22" s="357">
        <f t="shared" si="5"/>
        <v>0</v>
      </c>
      <c r="AD22" s="355">
        <v>0</v>
      </c>
      <c r="AE22" s="356">
        <v>0</v>
      </c>
      <c r="AF22" s="406">
        <v>0</v>
      </c>
      <c r="AG22" s="357">
        <f t="shared" si="6"/>
        <v>0</v>
      </c>
      <c r="AH22" s="355"/>
      <c r="AI22" s="356"/>
      <c r="AJ22" s="356"/>
      <c r="AK22" s="357"/>
      <c r="AL22" s="355"/>
      <c r="AM22" s="356"/>
      <c r="AN22" s="356"/>
      <c r="AO22" s="357"/>
      <c r="AP22" s="355"/>
      <c r="AQ22" s="356"/>
      <c r="AR22" s="356"/>
      <c r="AS22" s="357"/>
      <c r="AT22" s="355"/>
      <c r="AU22" s="356"/>
      <c r="AV22" s="406"/>
      <c r="AW22" s="357"/>
      <c r="AX22" s="355"/>
      <c r="AY22" s="356"/>
      <c r="AZ22" s="406"/>
      <c r="BA22" s="357"/>
      <c r="BB22" s="358"/>
      <c r="BC22" s="356"/>
      <c r="BD22" s="356"/>
      <c r="BE22" s="359"/>
      <c r="BF22" s="360">
        <f t="shared" si="7"/>
        <v>0</v>
      </c>
    </row>
    <row r="23" spans="1:58" s="7" customFormat="1" ht="15" customHeight="1" thickBot="1">
      <c r="A23" s="661"/>
      <c r="B23" s="664"/>
      <c r="C23" s="667"/>
      <c r="D23" s="664"/>
      <c r="E23" s="670"/>
      <c r="F23" s="673"/>
      <c r="G23" s="673"/>
      <c r="H23" s="680"/>
      <c r="I23" s="367" t="s">
        <v>46</v>
      </c>
      <c r="J23" s="368">
        <v>0</v>
      </c>
      <c r="K23" s="369">
        <v>0</v>
      </c>
      <c r="L23" s="369">
        <v>0</v>
      </c>
      <c r="M23" s="370">
        <f t="shared" si="8"/>
        <v>0</v>
      </c>
      <c r="N23" s="371">
        <v>0</v>
      </c>
      <c r="O23" s="369">
        <v>0</v>
      </c>
      <c r="P23" s="369">
        <v>0</v>
      </c>
      <c r="Q23" s="372">
        <f t="shared" si="2"/>
        <v>0</v>
      </c>
      <c r="R23" s="368">
        <v>0</v>
      </c>
      <c r="S23" s="369">
        <v>0</v>
      </c>
      <c r="T23" s="369">
        <v>0</v>
      </c>
      <c r="U23" s="370">
        <f t="shared" si="3"/>
        <v>0</v>
      </c>
      <c r="V23" s="368">
        <v>0</v>
      </c>
      <c r="W23" s="369">
        <v>0</v>
      </c>
      <c r="X23" s="369">
        <v>0</v>
      </c>
      <c r="Y23" s="370">
        <f t="shared" si="4"/>
        <v>0</v>
      </c>
      <c r="Z23" s="368">
        <v>0</v>
      </c>
      <c r="AA23" s="369">
        <v>0</v>
      </c>
      <c r="AB23" s="369">
        <v>0</v>
      </c>
      <c r="AC23" s="370">
        <f t="shared" si="5"/>
        <v>0</v>
      </c>
      <c r="AD23" s="368">
        <v>0</v>
      </c>
      <c r="AE23" s="369">
        <v>0</v>
      </c>
      <c r="AF23" s="407">
        <v>0</v>
      </c>
      <c r="AG23" s="370">
        <f t="shared" si="6"/>
        <v>0</v>
      </c>
      <c r="AH23" s="368"/>
      <c r="AI23" s="369"/>
      <c r="AJ23" s="369"/>
      <c r="AK23" s="370"/>
      <c r="AL23" s="368"/>
      <c r="AM23" s="369"/>
      <c r="AN23" s="369"/>
      <c r="AO23" s="370"/>
      <c r="AP23" s="368"/>
      <c r="AQ23" s="369"/>
      <c r="AR23" s="369"/>
      <c r="AS23" s="370"/>
      <c r="AT23" s="368"/>
      <c r="AU23" s="369"/>
      <c r="AV23" s="407"/>
      <c r="AW23" s="370"/>
      <c r="AX23" s="368"/>
      <c r="AY23" s="369"/>
      <c r="AZ23" s="407"/>
      <c r="BA23" s="370"/>
      <c r="BB23" s="373"/>
      <c r="BC23" s="374"/>
      <c r="BD23" s="374"/>
      <c r="BE23" s="375"/>
      <c r="BF23" s="376">
        <f t="shared" si="7"/>
        <v>0</v>
      </c>
    </row>
    <row r="24" spans="1:58" s="7" customFormat="1" ht="15.75" customHeight="1">
      <c r="A24" s="661"/>
      <c r="B24" s="664"/>
      <c r="C24" s="667"/>
      <c r="D24" s="664"/>
      <c r="E24" s="681" t="s">
        <v>144</v>
      </c>
      <c r="F24" s="683">
        <v>80</v>
      </c>
      <c r="G24" s="671" t="s">
        <v>145</v>
      </c>
      <c r="H24" s="685" t="s">
        <v>35</v>
      </c>
      <c r="I24" s="377" t="s">
        <v>36</v>
      </c>
      <c r="J24" s="378">
        <v>0</v>
      </c>
      <c r="K24" s="379">
        <v>0</v>
      </c>
      <c r="L24" s="379">
        <v>0</v>
      </c>
      <c r="M24" s="380">
        <f t="shared" si="8"/>
        <v>0</v>
      </c>
      <c r="N24" s="348">
        <v>0</v>
      </c>
      <c r="O24" s="349">
        <v>0</v>
      </c>
      <c r="P24" s="349">
        <v>0</v>
      </c>
      <c r="Q24" s="350">
        <f t="shared" si="2"/>
        <v>0</v>
      </c>
      <c r="R24" s="378">
        <v>0</v>
      </c>
      <c r="S24" s="379">
        <v>0</v>
      </c>
      <c r="T24" s="379">
        <v>0</v>
      </c>
      <c r="U24" s="380">
        <f t="shared" si="3"/>
        <v>0</v>
      </c>
      <c r="V24" s="348">
        <v>0</v>
      </c>
      <c r="W24" s="349">
        <v>0</v>
      </c>
      <c r="X24" s="349">
        <v>0</v>
      </c>
      <c r="Y24" s="350">
        <f t="shared" si="4"/>
        <v>0</v>
      </c>
      <c r="Z24" s="348">
        <v>0</v>
      </c>
      <c r="AA24" s="349">
        <v>0</v>
      </c>
      <c r="AB24" s="349">
        <v>0</v>
      </c>
      <c r="AC24" s="350">
        <f t="shared" si="5"/>
        <v>0</v>
      </c>
      <c r="AD24" s="348">
        <v>0</v>
      </c>
      <c r="AE24" s="349">
        <v>0</v>
      </c>
      <c r="AF24" s="349">
        <v>0</v>
      </c>
      <c r="AG24" s="350">
        <f t="shared" si="6"/>
        <v>0</v>
      </c>
      <c r="AH24" s="348"/>
      <c r="AI24" s="349"/>
      <c r="AJ24" s="349"/>
      <c r="AK24" s="350"/>
      <c r="AL24" s="348"/>
      <c r="AM24" s="349"/>
      <c r="AN24" s="349"/>
      <c r="AO24" s="350"/>
      <c r="AP24" s="348"/>
      <c r="AQ24" s="349"/>
      <c r="AR24" s="349"/>
      <c r="AS24" s="350"/>
      <c r="AT24" s="348"/>
      <c r="AU24" s="349"/>
      <c r="AV24" s="351"/>
      <c r="AW24" s="350"/>
      <c r="AX24" s="348"/>
      <c r="AY24" s="349"/>
      <c r="AZ24" s="351"/>
      <c r="BA24" s="350"/>
      <c r="BB24" s="348"/>
      <c r="BC24" s="349"/>
      <c r="BD24" s="351"/>
      <c r="BE24" s="350"/>
      <c r="BF24" s="353">
        <f t="shared" si="7"/>
        <v>0</v>
      </c>
    </row>
    <row r="25" spans="1:58" ht="15" customHeight="1">
      <c r="A25" s="661"/>
      <c r="B25" s="664"/>
      <c r="C25" s="667"/>
      <c r="D25" s="664"/>
      <c r="E25" s="682"/>
      <c r="F25" s="684"/>
      <c r="G25" s="672"/>
      <c r="H25" s="686"/>
      <c r="I25" s="381" t="s">
        <v>37</v>
      </c>
      <c r="J25" s="355">
        <v>0</v>
      </c>
      <c r="K25" s="356">
        <v>0</v>
      </c>
      <c r="L25" s="356">
        <v>0</v>
      </c>
      <c r="M25" s="357">
        <f t="shared" si="8"/>
        <v>0</v>
      </c>
      <c r="N25" s="355">
        <v>0</v>
      </c>
      <c r="O25" s="356">
        <v>0</v>
      </c>
      <c r="P25" s="356">
        <v>0</v>
      </c>
      <c r="Q25" s="357">
        <f t="shared" si="2"/>
        <v>0</v>
      </c>
      <c r="R25" s="355">
        <v>0</v>
      </c>
      <c r="S25" s="356">
        <v>0</v>
      </c>
      <c r="T25" s="356">
        <v>0</v>
      </c>
      <c r="U25" s="357">
        <f t="shared" si="3"/>
        <v>0</v>
      </c>
      <c r="V25" s="355">
        <v>0</v>
      </c>
      <c r="W25" s="356">
        <v>0</v>
      </c>
      <c r="X25" s="356">
        <v>0</v>
      </c>
      <c r="Y25" s="357">
        <f t="shared" si="4"/>
        <v>0</v>
      </c>
      <c r="Z25" s="355">
        <v>0</v>
      </c>
      <c r="AA25" s="356">
        <v>0</v>
      </c>
      <c r="AB25" s="356">
        <v>0</v>
      </c>
      <c r="AC25" s="357">
        <f t="shared" si="5"/>
        <v>0</v>
      </c>
      <c r="AD25" s="355">
        <v>0</v>
      </c>
      <c r="AE25" s="356">
        <v>0</v>
      </c>
      <c r="AF25" s="356">
        <v>0</v>
      </c>
      <c r="AG25" s="357">
        <f t="shared" si="6"/>
        <v>0</v>
      </c>
      <c r="AH25" s="355"/>
      <c r="AI25" s="356"/>
      <c r="AJ25" s="356"/>
      <c r="AK25" s="357"/>
      <c r="AL25" s="355"/>
      <c r="AM25" s="356"/>
      <c r="AN25" s="356"/>
      <c r="AO25" s="357"/>
      <c r="AP25" s="355"/>
      <c r="AQ25" s="356"/>
      <c r="AR25" s="356"/>
      <c r="AS25" s="357"/>
      <c r="AT25" s="355"/>
      <c r="AU25" s="356"/>
      <c r="AV25" s="358"/>
      <c r="AW25" s="357"/>
      <c r="AX25" s="355"/>
      <c r="AY25" s="356"/>
      <c r="AZ25" s="358"/>
      <c r="BA25" s="357"/>
      <c r="BB25" s="355"/>
      <c r="BC25" s="356"/>
      <c r="BD25" s="358"/>
      <c r="BE25" s="357"/>
      <c r="BF25" s="360">
        <f t="shared" si="7"/>
        <v>0</v>
      </c>
    </row>
    <row r="26" spans="1:58" ht="15.75" thickBot="1">
      <c r="A26" s="662"/>
      <c r="B26" s="664"/>
      <c r="C26" s="667"/>
      <c r="D26" s="664"/>
      <c r="E26" s="682"/>
      <c r="F26" s="684"/>
      <c r="G26" s="672"/>
      <c r="H26" s="686"/>
      <c r="I26" s="381" t="s">
        <v>38</v>
      </c>
      <c r="J26" s="355">
        <v>0</v>
      </c>
      <c r="K26" s="356">
        <v>0</v>
      </c>
      <c r="L26" s="356">
        <v>0</v>
      </c>
      <c r="M26" s="357">
        <f t="shared" si="8"/>
        <v>0</v>
      </c>
      <c r="N26" s="355">
        <v>0</v>
      </c>
      <c r="O26" s="356">
        <v>0</v>
      </c>
      <c r="P26" s="356">
        <v>0</v>
      </c>
      <c r="Q26" s="357">
        <f t="shared" si="2"/>
        <v>0</v>
      </c>
      <c r="R26" s="355">
        <v>0</v>
      </c>
      <c r="S26" s="356">
        <v>0</v>
      </c>
      <c r="T26" s="356">
        <v>0</v>
      </c>
      <c r="U26" s="357">
        <f t="shared" si="3"/>
        <v>0</v>
      </c>
      <c r="V26" s="355">
        <v>0</v>
      </c>
      <c r="W26" s="356">
        <v>0</v>
      </c>
      <c r="X26" s="356">
        <v>0</v>
      </c>
      <c r="Y26" s="357">
        <f t="shared" si="4"/>
        <v>0</v>
      </c>
      <c r="Z26" s="355">
        <v>0</v>
      </c>
      <c r="AA26" s="356">
        <v>0</v>
      </c>
      <c r="AB26" s="356">
        <v>0</v>
      </c>
      <c r="AC26" s="357">
        <f t="shared" si="5"/>
        <v>0</v>
      </c>
      <c r="AD26" s="355">
        <v>0</v>
      </c>
      <c r="AE26" s="356">
        <v>0</v>
      </c>
      <c r="AF26" s="356">
        <v>0</v>
      </c>
      <c r="AG26" s="357">
        <f t="shared" si="6"/>
        <v>0</v>
      </c>
      <c r="AH26" s="355"/>
      <c r="AI26" s="356"/>
      <c r="AJ26" s="356"/>
      <c r="AK26" s="357"/>
      <c r="AL26" s="355"/>
      <c r="AM26" s="356"/>
      <c r="AN26" s="356"/>
      <c r="AO26" s="357"/>
      <c r="AP26" s="355"/>
      <c r="AQ26" s="356"/>
      <c r="AR26" s="356"/>
      <c r="AS26" s="357"/>
      <c r="AT26" s="355"/>
      <c r="AU26" s="356"/>
      <c r="AV26" s="356"/>
      <c r="AW26" s="357"/>
      <c r="AX26" s="355"/>
      <c r="AY26" s="356"/>
      <c r="AZ26" s="356"/>
      <c r="BA26" s="357"/>
      <c r="BB26" s="355"/>
      <c r="BC26" s="356"/>
      <c r="BD26" s="356"/>
      <c r="BE26" s="357"/>
      <c r="BF26" s="360">
        <f t="shared" si="7"/>
        <v>0</v>
      </c>
    </row>
    <row r="27" spans="1:58" ht="15" customHeight="1">
      <c r="A27" s="660" t="s">
        <v>146</v>
      </c>
      <c r="B27" s="664"/>
      <c r="C27" s="667"/>
      <c r="D27" s="664"/>
      <c r="E27" s="682"/>
      <c r="F27" s="684"/>
      <c r="G27" s="672"/>
      <c r="H27" s="686"/>
      <c r="I27" s="381" t="s">
        <v>39</v>
      </c>
      <c r="J27" s="355">
        <v>2</v>
      </c>
      <c r="K27" s="356">
        <v>3</v>
      </c>
      <c r="L27" s="356">
        <v>1</v>
      </c>
      <c r="M27" s="357">
        <f t="shared" si="8"/>
        <v>6</v>
      </c>
      <c r="N27" s="355">
        <v>1</v>
      </c>
      <c r="O27" s="356">
        <v>1</v>
      </c>
      <c r="P27" s="356">
        <v>0</v>
      </c>
      <c r="Q27" s="357">
        <f t="shared" si="2"/>
        <v>2</v>
      </c>
      <c r="R27" s="355">
        <v>1</v>
      </c>
      <c r="S27" s="356">
        <v>2</v>
      </c>
      <c r="T27" s="356">
        <v>0</v>
      </c>
      <c r="U27" s="357">
        <f t="shared" si="3"/>
        <v>3</v>
      </c>
      <c r="V27" s="355">
        <v>2</v>
      </c>
      <c r="W27" s="356">
        <v>2</v>
      </c>
      <c r="X27" s="356">
        <v>1</v>
      </c>
      <c r="Y27" s="357">
        <f t="shared" si="4"/>
        <v>5</v>
      </c>
      <c r="Z27" s="355">
        <v>0</v>
      </c>
      <c r="AA27" s="356">
        <v>0</v>
      </c>
      <c r="AB27" s="356">
        <v>0</v>
      </c>
      <c r="AC27" s="357">
        <f t="shared" si="5"/>
        <v>0</v>
      </c>
      <c r="AD27" s="355">
        <v>3</v>
      </c>
      <c r="AE27" s="356">
        <v>3</v>
      </c>
      <c r="AF27" s="356">
        <v>0</v>
      </c>
      <c r="AG27" s="357">
        <f t="shared" si="6"/>
        <v>6</v>
      </c>
      <c r="AH27" s="355"/>
      <c r="AI27" s="356"/>
      <c r="AJ27" s="356"/>
      <c r="AK27" s="357"/>
      <c r="AL27" s="355"/>
      <c r="AM27" s="356"/>
      <c r="AN27" s="356"/>
      <c r="AO27" s="357"/>
      <c r="AP27" s="355"/>
      <c r="AQ27" s="356"/>
      <c r="AR27" s="356"/>
      <c r="AS27" s="357"/>
      <c r="AT27" s="355"/>
      <c r="AU27" s="356"/>
      <c r="AV27" s="356"/>
      <c r="AW27" s="357"/>
      <c r="AX27" s="355"/>
      <c r="AY27" s="356"/>
      <c r="AZ27" s="356"/>
      <c r="BA27" s="357"/>
      <c r="BB27" s="355"/>
      <c r="BC27" s="356"/>
      <c r="BD27" s="356"/>
      <c r="BE27" s="357"/>
      <c r="BF27" s="360">
        <f>AG27+AC27+Y27+U27+Q27+M27+AK27+AO27+AS27+AW27+BA27+BE27</f>
        <v>22</v>
      </c>
    </row>
    <row r="28" spans="1:58" ht="15">
      <c r="A28" s="661"/>
      <c r="B28" s="664"/>
      <c r="C28" s="667"/>
      <c r="D28" s="664"/>
      <c r="E28" s="682"/>
      <c r="F28" s="684"/>
      <c r="G28" s="672"/>
      <c r="H28" s="686"/>
      <c r="I28" s="381" t="s">
        <v>40</v>
      </c>
      <c r="J28" s="355">
        <v>0</v>
      </c>
      <c r="K28" s="356">
        <v>0</v>
      </c>
      <c r="L28" s="356">
        <v>0</v>
      </c>
      <c r="M28" s="357">
        <f t="shared" si="8"/>
        <v>0</v>
      </c>
      <c r="N28" s="355">
        <v>0</v>
      </c>
      <c r="O28" s="356">
        <v>0</v>
      </c>
      <c r="P28" s="356">
        <v>0</v>
      </c>
      <c r="Q28" s="357">
        <f t="shared" si="2"/>
        <v>0</v>
      </c>
      <c r="R28" s="355">
        <v>0</v>
      </c>
      <c r="S28" s="356">
        <v>0</v>
      </c>
      <c r="T28" s="356">
        <v>0</v>
      </c>
      <c r="U28" s="357">
        <f t="shared" si="3"/>
        <v>0</v>
      </c>
      <c r="V28" s="355">
        <v>0</v>
      </c>
      <c r="W28" s="356">
        <v>0</v>
      </c>
      <c r="X28" s="356">
        <v>0</v>
      </c>
      <c r="Y28" s="357">
        <f t="shared" si="4"/>
        <v>0</v>
      </c>
      <c r="Z28" s="355">
        <v>0</v>
      </c>
      <c r="AA28" s="356">
        <v>0</v>
      </c>
      <c r="AB28" s="356">
        <v>0</v>
      </c>
      <c r="AC28" s="357">
        <f t="shared" si="5"/>
        <v>0</v>
      </c>
      <c r="AD28" s="355">
        <v>1</v>
      </c>
      <c r="AE28" s="356">
        <v>0</v>
      </c>
      <c r="AF28" s="356">
        <v>0</v>
      </c>
      <c r="AG28" s="357">
        <f t="shared" si="6"/>
        <v>1</v>
      </c>
      <c r="AH28" s="355"/>
      <c r="AI28" s="356"/>
      <c r="AJ28" s="356"/>
      <c r="AK28" s="357"/>
      <c r="AL28" s="355"/>
      <c r="AM28" s="356"/>
      <c r="AN28" s="356"/>
      <c r="AO28" s="357"/>
      <c r="AP28" s="355"/>
      <c r="AQ28" s="356"/>
      <c r="AR28" s="356"/>
      <c r="AS28" s="357"/>
      <c r="AT28" s="355"/>
      <c r="AU28" s="356"/>
      <c r="AV28" s="356"/>
      <c r="AW28" s="357"/>
      <c r="AX28" s="355"/>
      <c r="AY28" s="356"/>
      <c r="AZ28" s="356"/>
      <c r="BA28" s="357"/>
      <c r="BB28" s="355"/>
      <c r="BC28" s="356"/>
      <c r="BD28" s="356"/>
      <c r="BE28" s="357"/>
      <c r="BF28" s="360">
        <f t="shared" si="7"/>
        <v>1</v>
      </c>
    </row>
    <row r="29" spans="1:58" ht="42.75" customHeight="1">
      <c r="A29" s="661"/>
      <c r="B29" s="664"/>
      <c r="C29" s="667"/>
      <c r="D29" s="664"/>
      <c r="E29" s="682"/>
      <c r="F29" s="684"/>
      <c r="G29" s="672"/>
      <c r="H29" s="686"/>
      <c r="I29" s="382" t="s">
        <v>147</v>
      </c>
      <c r="J29" s="355">
        <f aca="true" t="shared" si="9" ref="J29:U29">SUM(J24:J28)</f>
        <v>2</v>
      </c>
      <c r="K29" s="356">
        <f t="shared" si="9"/>
        <v>3</v>
      </c>
      <c r="L29" s="356">
        <f t="shared" si="9"/>
        <v>1</v>
      </c>
      <c r="M29" s="362">
        <f t="shared" si="9"/>
        <v>6</v>
      </c>
      <c r="N29" s="355">
        <f t="shared" si="9"/>
        <v>1</v>
      </c>
      <c r="O29" s="356">
        <f t="shared" si="9"/>
        <v>1</v>
      </c>
      <c r="P29" s="356">
        <f t="shared" si="9"/>
        <v>0</v>
      </c>
      <c r="Q29" s="362">
        <f t="shared" si="9"/>
        <v>2</v>
      </c>
      <c r="R29" s="355">
        <f t="shared" si="9"/>
        <v>1</v>
      </c>
      <c r="S29" s="356">
        <f t="shared" si="9"/>
        <v>2</v>
      </c>
      <c r="T29" s="356">
        <f t="shared" si="9"/>
        <v>0</v>
      </c>
      <c r="U29" s="362">
        <f t="shared" si="9"/>
        <v>3</v>
      </c>
      <c r="V29" s="355">
        <f>SUM(V24:V28)</f>
        <v>2</v>
      </c>
      <c r="W29" s="356">
        <f>SUM(W24:W28)</f>
        <v>2</v>
      </c>
      <c r="X29" s="356">
        <f>SUM(X24:X28)</f>
        <v>1</v>
      </c>
      <c r="Y29" s="362">
        <v>5</v>
      </c>
      <c r="Z29" s="355">
        <f aca="true" t="shared" si="10" ref="Z29:AG29">SUM(Z24:Z28)</f>
        <v>0</v>
      </c>
      <c r="AA29" s="356">
        <f t="shared" si="10"/>
        <v>0</v>
      </c>
      <c r="AB29" s="356">
        <f t="shared" si="10"/>
        <v>0</v>
      </c>
      <c r="AC29" s="362">
        <f t="shared" si="10"/>
        <v>0</v>
      </c>
      <c r="AD29" s="355">
        <f t="shared" si="10"/>
        <v>4</v>
      </c>
      <c r="AE29" s="356">
        <f t="shared" si="10"/>
        <v>3</v>
      </c>
      <c r="AF29" s="405">
        <f t="shared" si="10"/>
        <v>0</v>
      </c>
      <c r="AG29" s="362">
        <f t="shared" si="10"/>
        <v>7</v>
      </c>
      <c r="AH29" s="355"/>
      <c r="AI29" s="356"/>
      <c r="AJ29" s="356"/>
      <c r="AK29" s="357"/>
      <c r="AL29" s="355"/>
      <c r="AM29" s="356"/>
      <c r="AN29" s="356"/>
      <c r="AO29" s="357"/>
      <c r="AP29" s="355"/>
      <c r="AQ29" s="356"/>
      <c r="AR29" s="356"/>
      <c r="AS29" s="357"/>
      <c r="AT29" s="355"/>
      <c r="AU29" s="356"/>
      <c r="AV29" s="406"/>
      <c r="AW29" s="362"/>
      <c r="AX29" s="355"/>
      <c r="AY29" s="356"/>
      <c r="AZ29" s="406"/>
      <c r="BA29" s="362"/>
      <c r="BB29" s="355"/>
      <c r="BC29" s="356"/>
      <c r="BD29" s="406"/>
      <c r="BE29" s="383"/>
      <c r="BF29" s="366">
        <f>M29+Q29+U29+Y29+AC29+AG29</f>
        <v>23</v>
      </c>
    </row>
    <row r="30" spans="1:58" ht="18" customHeight="1">
      <c r="A30" s="661"/>
      <c r="B30" s="664"/>
      <c r="C30" s="667"/>
      <c r="D30" s="664"/>
      <c r="E30" s="682"/>
      <c r="F30" s="684"/>
      <c r="G30" s="672"/>
      <c r="H30" s="687" t="s">
        <v>41</v>
      </c>
      <c r="I30" s="381" t="s">
        <v>42</v>
      </c>
      <c r="J30" s="355">
        <v>2</v>
      </c>
      <c r="K30" s="356">
        <v>3</v>
      </c>
      <c r="L30" s="356">
        <v>1</v>
      </c>
      <c r="M30" s="357">
        <f>SUM(J30:L30)</f>
        <v>6</v>
      </c>
      <c r="N30" s="355">
        <v>1</v>
      </c>
      <c r="O30" s="356">
        <v>1</v>
      </c>
      <c r="P30" s="356">
        <v>0</v>
      </c>
      <c r="Q30" s="357">
        <f aca="true" t="shared" si="11" ref="Q30:Q38">SUM(N30:P30)</f>
        <v>2</v>
      </c>
      <c r="R30" s="355">
        <v>1</v>
      </c>
      <c r="S30" s="356">
        <v>2</v>
      </c>
      <c r="T30" s="356">
        <v>0</v>
      </c>
      <c r="U30" s="357">
        <f aca="true" t="shared" si="12" ref="U30:U38">SUM(R30:T30)</f>
        <v>3</v>
      </c>
      <c r="V30" s="355">
        <v>1</v>
      </c>
      <c r="W30" s="356">
        <v>2</v>
      </c>
      <c r="X30" s="356">
        <v>1</v>
      </c>
      <c r="Y30" s="357">
        <f aca="true" t="shared" si="13" ref="Y30:Y38">SUM(V30:X30)</f>
        <v>4</v>
      </c>
      <c r="Z30" s="355">
        <v>0</v>
      </c>
      <c r="AA30" s="356">
        <v>0</v>
      </c>
      <c r="AB30" s="356">
        <v>0</v>
      </c>
      <c r="AC30" s="357">
        <f aca="true" t="shared" si="14" ref="AC30:AC43">SUM(Z30:AB30)</f>
        <v>0</v>
      </c>
      <c r="AD30" s="355">
        <v>3</v>
      </c>
      <c r="AE30" s="356">
        <v>3</v>
      </c>
      <c r="AF30" s="406">
        <v>0</v>
      </c>
      <c r="AG30" s="357">
        <f aca="true" t="shared" si="15" ref="AG30:AG43">SUM(AD30:AF30)</f>
        <v>6</v>
      </c>
      <c r="AH30" s="355"/>
      <c r="AI30" s="356"/>
      <c r="AJ30" s="356"/>
      <c r="AK30" s="357"/>
      <c r="AL30" s="355"/>
      <c r="AM30" s="356"/>
      <c r="AN30" s="356"/>
      <c r="AO30" s="357"/>
      <c r="AP30" s="355"/>
      <c r="AQ30" s="356"/>
      <c r="AR30" s="356"/>
      <c r="AS30" s="357"/>
      <c r="AT30" s="355"/>
      <c r="AU30" s="356"/>
      <c r="AV30" s="406"/>
      <c r="AW30" s="357"/>
      <c r="AX30" s="355"/>
      <c r="AY30" s="356"/>
      <c r="AZ30" s="406"/>
      <c r="BA30" s="357"/>
      <c r="BB30" s="355"/>
      <c r="BC30" s="356"/>
      <c r="BD30" s="406"/>
      <c r="BE30" s="357"/>
      <c r="BF30" s="360">
        <f aca="true" t="shared" si="16" ref="BF30:BF38">AG30+AC30+Y30+U30+Q30+M30+AK30+AO30+AS30+AW30+BA30+BE30</f>
        <v>21</v>
      </c>
    </row>
    <row r="31" spans="1:58" ht="15">
      <c r="A31" s="661"/>
      <c r="B31" s="664"/>
      <c r="C31" s="667"/>
      <c r="D31" s="664"/>
      <c r="E31" s="682"/>
      <c r="F31" s="684"/>
      <c r="G31" s="672"/>
      <c r="H31" s="687"/>
      <c r="I31" s="381" t="s">
        <v>43</v>
      </c>
      <c r="J31" s="355">
        <v>0</v>
      </c>
      <c r="K31" s="356">
        <v>0</v>
      </c>
      <c r="L31" s="356">
        <v>0</v>
      </c>
      <c r="M31" s="357">
        <f>SUM(J31:L31)</f>
        <v>0</v>
      </c>
      <c r="N31" s="355">
        <v>0</v>
      </c>
      <c r="O31" s="356">
        <v>0</v>
      </c>
      <c r="P31" s="356">
        <v>0</v>
      </c>
      <c r="Q31" s="357">
        <f t="shared" si="11"/>
        <v>0</v>
      </c>
      <c r="R31" s="355">
        <v>0</v>
      </c>
      <c r="S31" s="356">
        <v>0</v>
      </c>
      <c r="T31" s="356">
        <v>0</v>
      </c>
      <c r="U31" s="357">
        <f t="shared" si="12"/>
        <v>0</v>
      </c>
      <c r="V31" s="355">
        <v>1</v>
      </c>
      <c r="W31" s="356">
        <v>0</v>
      </c>
      <c r="X31" s="356">
        <v>0</v>
      </c>
      <c r="Y31" s="357">
        <f t="shared" si="13"/>
        <v>1</v>
      </c>
      <c r="Z31" s="355">
        <v>0</v>
      </c>
      <c r="AA31" s="356">
        <v>0</v>
      </c>
      <c r="AB31" s="356">
        <v>0</v>
      </c>
      <c r="AC31" s="357">
        <f t="shared" si="14"/>
        <v>0</v>
      </c>
      <c r="AD31" s="355">
        <v>1</v>
      </c>
      <c r="AE31" s="356">
        <v>0</v>
      </c>
      <c r="AF31" s="406">
        <v>0</v>
      </c>
      <c r="AG31" s="357">
        <f t="shared" si="15"/>
        <v>1</v>
      </c>
      <c r="AH31" s="355"/>
      <c r="AI31" s="356"/>
      <c r="AJ31" s="356"/>
      <c r="AK31" s="357"/>
      <c r="AL31" s="355"/>
      <c r="AM31" s="356"/>
      <c r="AN31" s="356"/>
      <c r="AO31" s="357"/>
      <c r="AP31" s="355"/>
      <c r="AQ31" s="356"/>
      <c r="AR31" s="356"/>
      <c r="AS31" s="357"/>
      <c r="AT31" s="355"/>
      <c r="AU31" s="356"/>
      <c r="AV31" s="406"/>
      <c r="AW31" s="357"/>
      <c r="AX31" s="355"/>
      <c r="AY31" s="356"/>
      <c r="AZ31" s="406"/>
      <c r="BA31" s="357"/>
      <c r="BB31" s="355"/>
      <c r="BC31" s="356"/>
      <c r="BD31" s="406"/>
      <c r="BE31" s="357"/>
      <c r="BF31" s="360">
        <f t="shared" si="16"/>
        <v>2</v>
      </c>
    </row>
    <row r="32" spans="1:58" ht="15">
      <c r="A32" s="661"/>
      <c r="B32" s="664"/>
      <c r="C32" s="667"/>
      <c r="D32" s="664"/>
      <c r="E32" s="682"/>
      <c r="F32" s="684"/>
      <c r="G32" s="672"/>
      <c r="H32" s="686" t="s">
        <v>44</v>
      </c>
      <c r="I32" s="381" t="s">
        <v>45</v>
      </c>
      <c r="J32" s="355">
        <v>0</v>
      </c>
      <c r="K32" s="356">
        <v>0</v>
      </c>
      <c r="L32" s="356">
        <v>0</v>
      </c>
      <c r="M32" s="357">
        <f>SUM(J32:L32)</f>
        <v>0</v>
      </c>
      <c r="N32" s="355">
        <v>0</v>
      </c>
      <c r="O32" s="356">
        <v>0</v>
      </c>
      <c r="P32" s="356">
        <v>0</v>
      </c>
      <c r="Q32" s="357">
        <f t="shared" si="11"/>
        <v>0</v>
      </c>
      <c r="R32" s="355">
        <v>0</v>
      </c>
      <c r="S32" s="356">
        <v>0</v>
      </c>
      <c r="T32" s="356">
        <v>0</v>
      </c>
      <c r="U32" s="357">
        <f t="shared" si="12"/>
        <v>0</v>
      </c>
      <c r="V32" s="355">
        <v>0</v>
      </c>
      <c r="W32" s="356">
        <v>0</v>
      </c>
      <c r="X32" s="356">
        <v>0</v>
      </c>
      <c r="Y32" s="357">
        <f t="shared" si="13"/>
        <v>0</v>
      </c>
      <c r="Z32" s="355">
        <v>0</v>
      </c>
      <c r="AA32" s="356">
        <v>0</v>
      </c>
      <c r="AB32" s="356">
        <v>0</v>
      </c>
      <c r="AC32" s="357">
        <f t="shared" si="14"/>
        <v>0</v>
      </c>
      <c r="AD32" s="355">
        <v>0</v>
      </c>
      <c r="AE32" s="356">
        <v>0</v>
      </c>
      <c r="AF32" s="406">
        <v>0</v>
      </c>
      <c r="AG32" s="357">
        <f t="shared" si="15"/>
        <v>0</v>
      </c>
      <c r="AH32" s="355"/>
      <c r="AI32" s="356"/>
      <c r="AJ32" s="356"/>
      <c r="AK32" s="357"/>
      <c r="AL32" s="355"/>
      <c r="AM32" s="356"/>
      <c r="AN32" s="356"/>
      <c r="AO32" s="357"/>
      <c r="AP32" s="355"/>
      <c r="AQ32" s="356"/>
      <c r="AR32" s="356"/>
      <c r="AS32" s="357"/>
      <c r="AT32" s="355"/>
      <c r="AU32" s="356"/>
      <c r="AV32" s="406"/>
      <c r="AW32" s="357"/>
      <c r="AX32" s="355"/>
      <c r="AY32" s="356"/>
      <c r="AZ32" s="406"/>
      <c r="BA32" s="357"/>
      <c r="BB32" s="355"/>
      <c r="BC32" s="356"/>
      <c r="BD32" s="406"/>
      <c r="BE32" s="357"/>
      <c r="BF32" s="360">
        <f t="shared" si="16"/>
        <v>0</v>
      </c>
    </row>
    <row r="33" spans="1:58" ht="15.75" thickBot="1">
      <c r="A33" s="661"/>
      <c r="B33" s="664"/>
      <c r="C33" s="667"/>
      <c r="D33" s="664"/>
      <c r="E33" s="682"/>
      <c r="F33" s="684"/>
      <c r="G33" s="672"/>
      <c r="H33" s="688"/>
      <c r="I33" s="384" t="s">
        <v>46</v>
      </c>
      <c r="J33" s="368">
        <v>0</v>
      </c>
      <c r="K33" s="369">
        <v>0</v>
      </c>
      <c r="L33" s="369">
        <v>0</v>
      </c>
      <c r="M33" s="370">
        <v>0</v>
      </c>
      <c r="N33" s="368">
        <v>0</v>
      </c>
      <c r="O33" s="369">
        <v>0</v>
      </c>
      <c r="P33" s="369">
        <v>0</v>
      </c>
      <c r="Q33" s="370">
        <f t="shared" si="11"/>
        <v>0</v>
      </c>
      <c r="R33" s="368">
        <v>0</v>
      </c>
      <c r="S33" s="369">
        <v>0</v>
      </c>
      <c r="T33" s="369">
        <v>0</v>
      </c>
      <c r="U33" s="370">
        <f t="shared" si="12"/>
        <v>0</v>
      </c>
      <c r="V33" s="368">
        <v>0</v>
      </c>
      <c r="W33" s="369">
        <v>0</v>
      </c>
      <c r="X33" s="369">
        <v>0</v>
      </c>
      <c r="Y33" s="370">
        <f t="shared" si="13"/>
        <v>0</v>
      </c>
      <c r="Z33" s="368">
        <v>0</v>
      </c>
      <c r="AA33" s="369">
        <v>0</v>
      </c>
      <c r="AB33" s="369">
        <v>0</v>
      </c>
      <c r="AC33" s="370">
        <f t="shared" si="14"/>
        <v>0</v>
      </c>
      <c r="AD33" s="368">
        <v>0</v>
      </c>
      <c r="AE33" s="369">
        <v>0</v>
      </c>
      <c r="AF33" s="407">
        <v>0</v>
      </c>
      <c r="AG33" s="370">
        <f t="shared" si="15"/>
        <v>0</v>
      </c>
      <c r="AH33" s="368"/>
      <c r="AI33" s="369"/>
      <c r="AJ33" s="369"/>
      <c r="AK33" s="370"/>
      <c r="AL33" s="368"/>
      <c r="AM33" s="369"/>
      <c r="AN33" s="369"/>
      <c r="AO33" s="370"/>
      <c r="AP33" s="368"/>
      <c r="AQ33" s="369"/>
      <c r="AR33" s="369"/>
      <c r="AS33" s="370"/>
      <c r="AT33" s="368"/>
      <c r="AU33" s="369"/>
      <c r="AV33" s="407"/>
      <c r="AW33" s="370"/>
      <c r="AX33" s="368"/>
      <c r="AY33" s="369"/>
      <c r="AZ33" s="407"/>
      <c r="BA33" s="370"/>
      <c r="BB33" s="368"/>
      <c r="BC33" s="369"/>
      <c r="BD33" s="407"/>
      <c r="BE33" s="357"/>
      <c r="BF33" s="385">
        <f t="shared" si="16"/>
        <v>0</v>
      </c>
    </row>
    <row r="34" spans="1:58" ht="20.25" customHeight="1" thickBot="1">
      <c r="A34" s="662"/>
      <c r="B34" s="664"/>
      <c r="C34" s="667"/>
      <c r="D34" s="664"/>
      <c r="E34" s="689" t="s">
        <v>148</v>
      </c>
      <c r="F34" s="692">
        <v>1</v>
      </c>
      <c r="G34" s="671" t="s">
        <v>149</v>
      </c>
      <c r="H34" s="685" t="s">
        <v>35</v>
      </c>
      <c r="I34" s="377" t="s">
        <v>36</v>
      </c>
      <c r="J34" s="348">
        <v>0</v>
      </c>
      <c r="K34" s="349">
        <v>0</v>
      </c>
      <c r="L34" s="349">
        <v>0</v>
      </c>
      <c r="M34" s="350">
        <v>0</v>
      </c>
      <c r="N34" s="348">
        <v>0</v>
      </c>
      <c r="O34" s="349">
        <v>0</v>
      </c>
      <c r="P34" s="349">
        <v>0</v>
      </c>
      <c r="Q34" s="350">
        <f t="shared" si="11"/>
        <v>0</v>
      </c>
      <c r="R34" s="378">
        <v>0</v>
      </c>
      <c r="S34" s="379">
        <v>0</v>
      </c>
      <c r="T34" s="379">
        <v>0</v>
      </c>
      <c r="U34" s="380">
        <f t="shared" si="12"/>
        <v>0</v>
      </c>
      <c r="V34" s="348">
        <v>0</v>
      </c>
      <c r="W34" s="349">
        <v>0</v>
      </c>
      <c r="X34" s="349">
        <v>0</v>
      </c>
      <c r="Y34" s="386">
        <f t="shared" si="13"/>
        <v>0</v>
      </c>
      <c r="Z34" s="351">
        <v>0</v>
      </c>
      <c r="AA34" s="349">
        <v>0</v>
      </c>
      <c r="AB34" s="349">
        <v>0</v>
      </c>
      <c r="AC34" s="350">
        <f t="shared" si="14"/>
        <v>0</v>
      </c>
      <c r="AD34" s="348">
        <v>0</v>
      </c>
      <c r="AE34" s="349">
        <v>0</v>
      </c>
      <c r="AF34" s="349">
        <v>0</v>
      </c>
      <c r="AG34" s="350">
        <f t="shared" si="15"/>
        <v>0</v>
      </c>
      <c r="AH34" s="348"/>
      <c r="AI34" s="349"/>
      <c r="AJ34" s="349"/>
      <c r="AK34" s="350"/>
      <c r="AL34" s="348"/>
      <c r="AM34" s="349"/>
      <c r="AN34" s="349"/>
      <c r="AO34" s="350"/>
      <c r="AP34" s="348"/>
      <c r="AQ34" s="349"/>
      <c r="AR34" s="349"/>
      <c r="AS34" s="350"/>
      <c r="AT34" s="348"/>
      <c r="AU34" s="349"/>
      <c r="AV34" s="351"/>
      <c r="AW34" s="350"/>
      <c r="AX34" s="348"/>
      <c r="AY34" s="349"/>
      <c r="AZ34" s="351"/>
      <c r="BA34" s="350"/>
      <c r="BB34" s="348"/>
      <c r="BC34" s="349"/>
      <c r="BD34" s="351"/>
      <c r="BE34" s="350"/>
      <c r="BF34" s="353">
        <f t="shared" si="16"/>
        <v>0</v>
      </c>
    </row>
    <row r="35" spans="1:58" ht="15" customHeight="1">
      <c r="A35" s="695" t="s">
        <v>150</v>
      </c>
      <c r="B35" s="664"/>
      <c r="C35" s="667"/>
      <c r="D35" s="664"/>
      <c r="E35" s="690"/>
      <c r="F35" s="693"/>
      <c r="G35" s="672"/>
      <c r="H35" s="686"/>
      <c r="I35" s="381" t="s">
        <v>37</v>
      </c>
      <c r="J35" s="355">
        <v>0</v>
      </c>
      <c r="K35" s="356">
        <v>0</v>
      </c>
      <c r="L35" s="356">
        <v>0</v>
      </c>
      <c r="M35" s="357">
        <f>SUM(J35:L35)</f>
        <v>0</v>
      </c>
      <c r="N35" s="355">
        <v>0</v>
      </c>
      <c r="O35" s="356">
        <v>0</v>
      </c>
      <c r="P35" s="356">
        <v>0</v>
      </c>
      <c r="Q35" s="357">
        <f t="shared" si="11"/>
        <v>0</v>
      </c>
      <c r="R35" s="355">
        <v>0</v>
      </c>
      <c r="S35" s="356">
        <v>0</v>
      </c>
      <c r="T35" s="356">
        <v>0</v>
      </c>
      <c r="U35" s="357">
        <f t="shared" si="12"/>
        <v>0</v>
      </c>
      <c r="V35" s="355">
        <v>0</v>
      </c>
      <c r="W35" s="356">
        <v>0</v>
      </c>
      <c r="X35" s="356">
        <v>0</v>
      </c>
      <c r="Y35" s="357">
        <f t="shared" si="13"/>
        <v>0</v>
      </c>
      <c r="Z35" s="358">
        <v>0</v>
      </c>
      <c r="AA35" s="356">
        <v>0</v>
      </c>
      <c r="AB35" s="356">
        <v>0</v>
      </c>
      <c r="AC35" s="357">
        <f t="shared" si="14"/>
        <v>0</v>
      </c>
      <c r="AD35" s="355">
        <v>0</v>
      </c>
      <c r="AE35" s="356">
        <v>0</v>
      </c>
      <c r="AF35" s="356">
        <v>0</v>
      </c>
      <c r="AG35" s="357">
        <f t="shared" si="15"/>
        <v>0</v>
      </c>
      <c r="AH35" s="355"/>
      <c r="AI35" s="356"/>
      <c r="AJ35" s="356"/>
      <c r="AK35" s="357"/>
      <c r="AL35" s="355"/>
      <c r="AM35" s="356"/>
      <c r="AN35" s="356"/>
      <c r="AO35" s="357"/>
      <c r="AP35" s="355"/>
      <c r="AQ35" s="356"/>
      <c r="AR35" s="356"/>
      <c r="AS35" s="357"/>
      <c r="AT35" s="355"/>
      <c r="AU35" s="356"/>
      <c r="AV35" s="358"/>
      <c r="AW35" s="357"/>
      <c r="AX35" s="355"/>
      <c r="AY35" s="356"/>
      <c r="AZ35" s="358"/>
      <c r="BA35" s="357"/>
      <c r="BB35" s="355"/>
      <c r="BC35" s="356"/>
      <c r="BD35" s="358"/>
      <c r="BE35" s="357"/>
      <c r="BF35" s="360">
        <f t="shared" si="16"/>
        <v>0</v>
      </c>
    </row>
    <row r="36" spans="1:58" ht="15">
      <c r="A36" s="696"/>
      <c r="B36" s="664"/>
      <c r="C36" s="667"/>
      <c r="D36" s="664"/>
      <c r="E36" s="690"/>
      <c r="F36" s="693"/>
      <c r="G36" s="672"/>
      <c r="H36" s="686"/>
      <c r="I36" s="381" t="s">
        <v>38</v>
      </c>
      <c r="J36" s="355">
        <v>0</v>
      </c>
      <c r="K36" s="356">
        <v>0</v>
      </c>
      <c r="L36" s="356">
        <v>0</v>
      </c>
      <c r="M36" s="357">
        <f>SUM(J37:L37)</f>
        <v>0</v>
      </c>
      <c r="N36" s="355">
        <v>0</v>
      </c>
      <c r="O36" s="356">
        <v>0</v>
      </c>
      <c r="P36" s="356">
        <v>0</v>
      </c>
      <c r="Q36" s="357">
        <f t="shared" si="11"/>
        <v>0</v>
      </c>
      <c r="R36" s="355">
        <v>0</v>
      </c>
      <c r="S36" s="356">
        <v>0</v>
      </c>
      <c r="T36" s="356">
        <v>0</v>
      </c>
      <c r="U36" s="357">
        <f t="shared" si="12"/>
        <v>0</v>
      </c>
      <c r="V36" s="355">
        <v>0</v>
      </c>
      <c r="W36" s="356">
        <v>0</v>
      </c>
      <c r="X36" s="356">
        <v>0</v>
      </c>
      <c r="Y36" s="357">
        <f t="shared" si="13"/>
        <v>0</v>
      </c>
      <c r="Z36" s="358">
        <v>0</v>
      </c>
      <c r="AA36" s="356">
        <v>0</v>
      </c>
      <c r="AB36" s="356">
        <v>0</v>
      </c>
      <c r="AC36" s="357">
        <f t="shared" si="14"/>
        <v>0</v>
      </c>
      <c r="AD36" s="355">
        <v>0</v>
      </c>
      <c r="AE36" s="356">
        <v>0</v>
      </c>
      <c r="AF36" s="356">
        <v>0</v>
      </c>
      <c r="AG36" s="357">
        <f t="shared" si="15"/>
        <v>0</v>
      </c>
      <c r="AH36" s="355"/>
      <c r="AI36" s="356"/>
      <c r="AJ36" s="356"/>
      <c r="AK36" s="357"/>
      <c r="AL36" s="355"/>
      <c r="AM36" s="356"/>
      <c r="AN36" s="356"/>
      <c r="AO36" s="357"/>
      <c r="AP36" s="355"/>
      <c r="AQ36" s="356"/>
      <c r="AR36" s="356"/>
      <c r="AS36" s="357"/>
      <c r="AT36" s="355"/>
      <c r="AU36" s="356"/>
      <c r="AV36" s="356"/>
      <c r="AW36" s="357"/>
      <c r="AX36" s="355"/>
      <c r="AY36" s="356"/>
      <c r="AZ36" s="356"/>
      <c r="BA36" s="357"/>
      <c r="BB36" s="355"/>
      <c r="BC36" s="356"/>
      <c r="BD36" s="356"/>
      <c r="BE36" s="357"/>
      <c r="BF36" s="360">
        <f t="shared" si="16"/>
        <v>0</v>
      </c>
    </row>
    <row r="37" spans="1:58" ht="15">
      <c r="A37" s="696"/>
      <c r="B37" s="664"/>
      <c r="C37" s="667"/>
      <c r="D37" s="664"/>
      <c r="E37" s="690"/>
      <c r="F37" s="693"/>
      <c r="G37" s="672"/>
      <c r="H37" s="686"/>
      <c r="I37" s="381" t="s">
        <v>39</v>
      </c>
      <c r="J37" s="355">
        <v>0</v>
      </c>
      <c r="K37" s="356">
        <v>0</v>
      </c>
      <c r="L37" s="356">
        <v>0</v>
      </c>
      <c r="M37" s="357">
        <f>SUM(J37:L37)</f>
        <v>0</v>
      </c>
      <c r="N37" s="355">
        <v>2</v>
      </c>
      <c r="O37" s="356">
        <v>3</v>
      </c>
      <c r="P37" s="356">
        <v>1</v>
      </c>
      <c r="Q37" s="357">
        <f t="shared" si="11"/>
        <v>6</v>
      </c>
      <c r="R37" s="355">
        <v>1</v>
      </c>
      <c r="S37" s="356">
        <v>1</v>
      </c>
      <c r="T37" s="356">
        <v>0</v>
      </c>
      <c r="U37" s="357">
        <f t="shared" si="12"/>
        <v>2</v>
      </c>
      <c r="V37" s="355">
        <v>0</v>
      </c>
      <c r="W37" s="356">
        <v>0</v>
      </c>
      <c r="X37" s="356">
        <v>0</v>
      </c>
      <c r="Y37" s="357">
        <f t="shared" si="13"/>
        <v>0</v>
      </c>
      <c r="Z37" s="358">
        <v>2</v>
      </c>
      <c r="AA37" s="356">
        <v>2</v>
      </c>
      <c r="AB37" s="356">
        <v>1</v>
      </c>
      <c r="AC37" s="357">
        <f t="shared" si="14"/>
        <v>5</v>
      </c>
      <c r="AD37" s="355">
        <v>3</v>
      </c>
      <c r="AE37" s="356">
        <v>3</v>
      </c>
      <c r="AF37" s="356">
        <v>0</v>
      </c>
      <c r="AG37" s="357">
        <f t="shared" si="15"/>
        <v>6</v>
      </c>
      <c r="AH37" s="355"/>
      <c r="AI37" s="356"/>
      <c r="AJ37" s="356"/>
      <c r="AK37" s="357"/>
      <c r="AL37" s="355"/>
      <c r="AM37" s="356"/>
      <c r="AN37" s="356"/>
      <c r="AO37" s="357"/>
      <c r="AP37" s="355"/>
      <c r="AQ37" s="356"/>
      <c r="AR37" s="356"/>
      <c r="AS37" s="357"/>
      <c r="AT37" s="355"/>
      <c r="AU37" s="356"/>
      <c r="AV37" s="356"/>
      <c r="AW37" s="357"/>
      <c r="AX37" s="355"/>
      <c r="AY37" s="356"/>
      <c r="AZ37" s="356"/>
      <c r="BA37" s="357"/>
      <c r="BB37" s="355"/>
      <c r="BC37" s="356"/>
      <c r="BD37" s="356"/>
      <c r="BE37" s="357"/>
      <c r="BF37" s="360">
        <f t="shared" si="16"/>
        <v>19</v>
      </c>
    </row>
    <row r="38" spans="1:58" ht="15">
      <c r="A38" s="696"/>
      <c r="B38" s="664"/>
      <c r="C38" s="667"/>
      <c r="D38" s="664"/>
      <c r="E38" s="690"/>
      <c r="F38" s="693"/>
      <c r="G38" s="672"/>
      <c r="H38" s="686"/>
      <c r="I38" s="381" t="s">
        <v>40</v>
      </c>
      <c r="J38" s="355">
        <v>0</v>
      </c>
      <c r="K38" s="356">
        <v>0</v>
      </c>
      <c r="L38" s="356">
        <v>0</v>
      </c>
      <c r="M38" s="357">
        <f>SUM(J38:L38)</f>
        <v>0</v>
      </c>
      <c r="N38" s="355">
        <v>0</v>
      </c>
      <c r="O38" s="356">
        <v>0</v>
      </c>
      <c r="P38" s="356">
        <v>0</v>
      </c>
      <c r="Q38" s="357">
        <f t="shared" si="11"/>
        <v>0</v>
      </c>
      <c r="R38" s="355">
        <v>0</v>
      </c>
      <c r="S38" s="356">
        <v>0</v>
      </c>
      <c r="T38" s="356">
        <v>0</v>
      </c>
      <c r="U38" s="357">
        <f t="shared" si="12"/>
        <v>0</v>
      </c>
      <c r="V38" s="355">
        <v>0</v>
      </c>
      <c r="W38" s="356">
        <v>0</v>
      </c>
      <c r="X38" s="356">
        <v>0</v>
      </c>
      <c r="Y38" s="357">
        <f t="shared" si="13"/>
        <v>0</v>
      </c>
      <c r="Z38" s="358">
        <v>0</v>
      </c>
      <c r="AA38" s="356">
        <v>0</v>
      </c>
      <c r="AB38" s="356">
        <v>0</v>
      </c>
      <c r="AC38" s="357">
        <f t="shared" si="14"/>
        <v>0</v>
      </c>
      <c r="AD38" s="355">
        <v>1</v>
      </c>
      <c r="AE38" s="356">
        <v>0</v>
      </c>
      <c r="AF38" s="356">
        <v>0</v>
      </c>
      <c r="AG38" s="357">
        <f t="shared" si="15"/>
        <v>1</v>
      </c>
      <c r="AH38" s="355"/>
      <c r="AI38" s="356"/>
      <c r="AJ38" s="356"/>
      <c r="AK38" s="357"/>
      <c r="AL38" s="355"/>
      <c r="AM38" s="356"/>
      <c r="AN38" s="356"/>
      <c r="AO38" s="357"/>
      <c r="AP38" s="355"/>
      <c r="AQ38" s="356"/>
      <c r="AR38" s="356"/>
      <c r="AS38" s="357"/>
      <c r="AT38" s="355"/>
      <c r="AU38" s="356"/>
      <c r="AV38" s="356"/>
      <c r="AW38" s="357"/>
      <c r="AX38" s="355"/>
      <c r="AY38" s="356"/>
      <c r="AZ38" s="356"/>
      <c r="BA38" s="357"/>
      <c r="BB38" s="355"/>
      <c r="BC38" s="356"/>
      <c r="BD38" s="356"/>
      <c r="BE38" s="357"/>
      <c r="BF38" s="360">
        <f t="shared" si="16"/>
        <v>1</v>
      </c>
    </row>
    <row r="39" spans="1:58" ht="28.5" customHeight="1">
      <c r="A39" s="696"/>
      <c r="B39" s="664"/>
      <c r="C39" s="667"/>
      <c r="D39" s="664"/>
      <c r="E39" s="690"/>
      <c r="F39" s="693"/>
      <c r="G39" s="672"/>
      <c r="H39" s="686"/>
      <c r="I39" s="387" t="s">
        <v>151</v>
      </c>
      <c r="J39" s="355">
        <f aca="true" t="shared" si="17" ref="J39:AB39">SUM(J34:J38)</f>
        <v>0</v>
      </c>
      <c r="K39" s="356">
        <f t="shared" si="17"/>
        <v>0</v>
      </c>
      <c r="L39" s="356">
        <f t="shared" si="17"/>
        <v>0</v>
      </c>
      <c r="M39" s="362">
        <f t="shared" si="17"/>
        <v>0</v>
      </c>
      <c r="N39" s="355">
        <f t="shared" si="17"/>
        <v>2</v>
      </c>
      <c r="O39" s="356">
        <f t="shared" si="17"/>
        <v>3</v>
      </c>
      <c r="P39" s="356">
        <f t="shared" si="17"/>
        <v>1</v>
      </c>
      <c r="Q39" s="362">
        <f t="shared" si="17"/>
        <v>6</v>
      </c>
      <c r="R39" s="355">
        <f t="shared" si="17"/>
        <v>1</v>
      </c>
      <c r="S39" s="356">
        <f t="shared" si="17"/>
        <v>1</v>
      </c>
      <c r="T39" s="356">
        <f t="shared" si="17"/>
        <v>0</v>
      </c>
      <c r="U39" s="362">
        <f t="shared" si="17"/>
        <v>2</v>
      </c>
      <c r="V39" s="355">
        <f t="shared" si="17"/>
        <v>0</v>
      </c>
      <c r="W39" s="356">
        <f t="shared" si="17"/>
        <v>0</v>
      </c>
      <c r="X39" s="356">
        <f t="shared" si="17"/>
        <v>0</v>
      </c>
      <c r="Y39" s="357">
        <f t="shared" si="17"/>
        <v>0</v>
      </c>
      <c r="Z39" s="358">
        <f t="shared" si="17"/>
        <v>2</v>
      </c>
      <c r="AA39" s="356">
        <f t="shared" si="17"/>
        <v>2</v>
      </c>
      <c r="AB39" s="356">
        <f t="shared" si="17"/>
        <v>1</v>
      </c>
      <c r="AC39" s="362">
        <f t="shared" si="14"/>
        <v>5</v>
      </c>
      <c r="AD39" s="355">
        <f>SUM(AD34:AD38)</f>
        <v>4</v>
      </c>
      <c r="AE39" s="356">
        <f>SUM(AE34:AE38)</f>
        <v>3</v>
      </c>
      <c r="AF39" s="405">
        <f>SUM(AF34:AF38)</f>
        <v>0</v>
      </c>
      <c r="AG39" s="362">
        <f t="shared" si="15"/>
        <v>7</v>
      </c>
      <c r="AH39" s="355"/>
      <c r="AI39" s="356"/>
      <c r="AJ39" s="356"/>
      <c r="AK39" s="357"/>
      <c r="AL39" s="355"/>
      <c r="AM39" s="356"/>
      <c r="AN39" s="356"/>
      <c r="AO39" s="357"/>
      <c r="AP39" s="355"/>
      <c r="AQ39" s="356"/>
      <c r="AR39" s="356"/>
      <c r="AS39" s="357"/>
      <c r="AT39" s="355"/>
      <c r="AU39" s="356"/>
      <c r="AV39" s="406"/>
      <c r="AW39" s="362"/>
      <c r="AX39" s="355"/>
      <c r="AY39" s="356"/>
      <c r="AZ39" s="406"/>
      <c r="BA39" s="362"/>
      <c r="BB39" s="355"/>
      <c r="BC39" s="356"/>
      <c r="BD39" s="406"/>
      <c r="BE39" s="383"/>
      <c r="BF39" s="366">
        <f>SUM(M39+Q39+U39+Y39+AC39+AG39)</f>
        <v>20</v>
      </c>
    </row>
    <row r="40" spans="1:58" ht="15">
      <c r="A40" s="696"/>
      <c r="B40" s="664"/>
      <c r="C40" s="667"/>
      <c r="D40" s="664"/>
      <c r="E40" s="690"/>
      <c r="F40" s="693"/>
      <c r="G40" s="672"/>
      <c r="H40" s="687" t="s">
        <v>41</v>
      </c>
      <c r="I40" s="381" t="s">
        <v>42</v>
      </c>
      <c r="J40" s="355">
        <v>0</v>
      </c>
      <c r="K40" s="356">
        <v>0</v>
      </c>
      <c r="L40" s="356">
        <v>0</v>
      </c>
      <c r="M40" s="357">
        <f>SUM(J40:L40)</f>
        <v>0</v>
      </c>
      <c r="N40" s="355">
        <v>2</v>
      </c>
      <c r="O40" s="356">
        <v>3</v>
      </c>
      <c r="P40" s="356">
        <v>1</v>
      </c>
      <c r="Q40" s="357">
        <f>SUM(N40:P40)</f>
        <v>6</v>
      </c>
      <c r="R40" s="355">
        <v>1</v>
      </c>
      <c r="S40" s="356">
        <v>1</v>
      </c>
      <c r="T40" s="356">
        <v>0</v>
      </c>
      <c r="U40" s="357">
        <f>SUM(R40:T40)</f>
        <v>2</v>
      </c>
      <c r="V40" s="355">
        <v>0</v>
      </c>
      <c r="W40" s="356">
        <v>0</v>
      </c>
      <c r="X40" s="356">
        <v>0</v>
      </c>
      <c r="Y40" s="357">
        <f>SUM(V40:X40)</f>
        <v>0</v>
      </c>
      <c r="Z40" s="358">
        <v>1</v>
      </c>
      <c r="AA40" s="356">
        <v>2</v>
      </c>
      <c r="AB40" s="356">
        <v>1</v>
      </c>
      <c r="AC40" s="357">
        <f t="shared" si="14"/>
        <v>4</v>
      </c>
      <c r="AD40" s="355">
        <v>3</v>
      </c>
      <c r="AE40" s="356">
        <v>3</v>
      </c>
      <c r="AF40" s="406">
        <v>0</v>
      </c>
      <c r="AG40" s="357">
        <f t="shared" si="15"/>
        <v>6</v>
      </c>
      <c r="AH40" s="355"/>
      <c r="AI40" s="356"/>
      <c r="AJ40" s="356"/>
      <c r="AK40" s="357"/>
      <c r="AL40" s="355"/>
      <c r="AM40" s="356"/>
      <c r="AN40" s="356"/>
      <c r="AO40" s="357"/>
      <c r="AP40" s="355"/>
      <c r="AQ40" s="356"/>
      <c r="AR40" s="356"/>
      <c r="AS40" s="357"/>
      <c r="AT40" s="355"/>
      <c r="AU40" s="356"/>
      <c r="AV40" s="406"/>
      <c r="AW40" s="357"/>
      <c r="AX40" s="355"/>
      <c r="AY40" s="356"/>
      <c r="AZ40" s="406"/>
      <c r="BA40" s="357"/>
      <c r="BB40" s="355"/>
      <c r="BC40" s="356"/>
      <c r="BD40" s="406"/>
      <c r="BE40" s="357"/>
      <c r="BF40" s="360">
        <f>AG40+AC40+Y40+U40+Q40+M40+AK40+AO40+AS40+AW40+BA40+BE40</f>
        <v>18</v>
      </c>
    </row>
    <row r="41" spans="1:58" ht="15">
      <c r="A41" s="696"/>
      <c r="B41" s="664"/>
      <c r="C41" s="667"/>
      <c r="D41" s="664"/>
      <c r="E41" s="690"/>
      <c r="F41" s="693"/>
      <c r="G41" s="672"/>
      <c r="H41" s="687"/>
      <c r="I41" s="381" t="s">
        <v>43</v>
      </c>
      <c r="J41" s="355">
        <v>0</v>
      </c>
      <c r="K41" s="356">
        <v>0</v>
      </c>
      <c r="L41" s="356">
        <v>0</v>
      </c>
      <c r="M41" s="357">
        <f>SUM(J41:L41)</f>
        <v>0</v>
      </c>
      <c r="N41" s="355">
        <v>0</v>
      </c>
      <c r="O41" s="356">
        <v>0</v>
      </c>
      <c r="P41" s="356">
        <v>0</v>
      </c>
      <c r="Q41" s="357">
        <f>SUM(N41:P41)</f>
        <v>0</v>
      </c>
      <c r="R41" s="355">
        <v>0</v>
      </c>
      <c r="S41" s="356">
        <v>0</v>
      </c>
      <c r="T41" s="356">
        <v>0</v>
      </c>
      <c r="U41" s="357">
        <f>SUM(R41:T41)</f>
        <v>0</v>
      </c>
      <c r="V41" s="355">
        <v>0</v>
      </c>
      <c r="W41" s="356">
        <v>0</v>
      </c>
      <c r="X41" s="356">
        <v>0</v>
      </c>
      <c r="Y41" s="357">
        <f>SUM(V41:X41)</f>
        <v>0</v>
      </c>
      <c r="Z41" s="358">
        <v>1</v>
      </c>
      <c r="AA41" s="356">
        <v>0</v>
      </c>
      <c r="AB41" s="356">
        <v>0</v>
      </c>
      <c r="AC41" s="357">
        <f t="shared" si="14"/>
        <v>1</v>
      </c>
      <c r="AD41" s="355">
        <v>1</v>
      </c>
      <c r="AE41" s="356">
        <v>0</v>
      </c>
      <c r="AF41" s="406">
        <v>0</v>
      </c>
      <c r="AG41" s="357">
        <f t="shared" si="15"/>
        <v>1</v>
      </c>
      <c r="AH41" s="355"/>
      <c r="AI41" s="356"/>
      <c r="AJ41" s="356"/>
      <c r="AK41" s="357"/>
      <c r="AL41" s="355"/>
      <c r="AM41" s="356"/>
      <c r="AN41" s="356"/>
      <c r="AO41" s="357"/>
      <c r="AP41" s="355"/>
      <c r="AQ41" s="356"/>
      <c r="AR41" s="356"/>
      <c r="AS41" s="357"/>
      <c r="AT41" s="355"/>
      <c r="AU41" s="356"/>
      <c r="AV41" s="406"/>
      <c r="AW41" s="357"/>
      <c r="AX41" s="355"/>
      <c r="AY41" s="356"/>
      <c r="AZ41" s="406"/>
      <c r="BA41" s="357"/>
      <c r="BB41" s="355"/>
      <c r="BC41" s="356"/>
      <c r="BD41" s="406"/>
      <c r="BE41" s="357"/>
      <c r="BF41" s="360">
        <f>AG41+AC41+Y41+U41+Q41+M41+AK41+AO41+AS41+AW41+BA41+BE41</f>
        <v>2</v>
      </c>
    </row>
    <row r="42" spans="1:58" ht="15">
      <c r="A42" s="696"/>
      <c r="B42" s="664"/>
      <c r="C42" s="667"/>
      <c r="D42" s="664"/>
      <c r="E42" s="690"/>
      <c r="F42" s="693"/>
      <c r="G42" s="672"/>
      <c r="H42" s="686" t="s">
        <v>44</v>
      </c>
      <c r="I42" s="381" t="s">
        <v>45</v>
      </c>
      <c r="J42" s="355">
        <v>0</v>
      </c>
      <c r="K42" s="356">
        <v>0</v>
      </c>
      <c r="L42" s="356">
        <v>0</v>
      </c>
      <c r="M42" s="357">
        <f>SUM(J42:L42)</f>
        <v>0</v>
      </c>
      <c r="N42" s="355">
        <v>0</v>
      </c>
      <c r="O42" s="356">
        <v>0</v>
      </c>
      <c r="P42" s="356">
        <v>0</v>
      </c>
      <c r="Q42" s="357">
        <f>SUM(N42:P42)</f>
        <v>0</v>
      </c>
      <c r="R42" s="355">
        <v>0</v>
      </c>
      <c r="S42" s="356">
        <v>0</v>
      </c>
      <c r="T42" s="356">
        <v>0</v>
      </c>
      <c r="U42" s="357">
        <f>SUM(R42:T42)</f>
        <v>0</v>
      </c>
      <c r="V42" s="355">
        <v>0</v>
      </c>
      <c r="W42" s="356">
        <v>0</v>
      </c>
      <c r="X42" s="356">
        <v>0</v>
      </c>
      <c r="Y42" s="357">
        <f>SUM(V42:X42)</f>
        <v>0</v>
      </c>
      <c r="Z42" s="358">
        <v>0</v>
      </c>
      <c r="AA42" s="356">
        <v>0</v>
      </c>
      <c r="AB42" s="356">
        <v>0</v>
      </c>
      <c r="AC42" s="357">
        <f t="shared" si="14"/>
        <v>0</v>
      </c>
      <c r="AD42" s="355">
        <v>0</v>
      </c>
      <c r="AE42" s="356">
        <v>0</v>
      </c>
      <c r="AF42" s="406">
        <v>0</v>
      </c>
      <c r="AG42" s="357">
        <f t="shared" si="15"/>
        <v>0</v>
      </c>
      <c r="AH42" s="355"/>
      <c r="AI42" s="356"/>
      <c r="AJ42" s="356"/>
      <c r="AK42" s="357"/>
      <c r="AL42" s="355"/>
      <c r="AM42" s="356"/>
      <c r="AN42" s="356"/>
      <c r="AO42" s="357"/>
      <c r="AP42" s="355"/>
      <c r="AQ42" s="356"/>
      <c r="AR42" s="356"/>
      <c r="AS42" s="357"/>
      <c r="AT42" s="355"/>
      <c r="AU42" s="356"/>
      <c r="AV42" s="406"/>
      <c r="AW42" s="357"/>
      <c r="AX42" s="355"/>
      <c r="AY42" s="356"/>
      <c r="AZ42" s="406"/>
      <c r="BA42" s="357"/>
      <c r="BB42" s="355"/>
      <c r="BC42" s="356"/>
      <c r="BD42" s="406"/>
      <c r="BE42" s="357"/>
      <c r="BF42" s="360">
        <f>AG42+AC42+Y42+U42+Q42+M42+AK42+AO42+AS42+AW42+BA42+BE42</f>
        <v>0</v>
      </c>
    </row>
    <row r="43" spans="1:58" ht="15.75" thickBot="1">
      <c r="A43" s="696"/>
      <c r="B43" s="664"/>
      <c r="C43" s="667"/>
      <c r="D43" s="664"/>
      <c r="E43" s="691"/>
      <c r="F43" s="694"/>
      <c r="G43" s="673"/>
      <c r="H43" s="688"/>
      <c r="I43" s="384" t="s">
        <v>46</v>
      </c>
      <c r="J43" s="368">
        <v>0</v>
      </c>
      <c r="K43" s="369">
        <v>0</v>
      </c>
      <c r="L43" s="369">
        <v>0</v>
      </c>
      <c r="M43" s="370">
        <f>SUM(J43:L43)</f>
        <v>0</v>
      </c>
      <c r="N43" s="388">
        <v>0</v>
      </c>
      <c r="O43" s="374">
        <v>0</v>
      </c>
      <c r="P43" s="374">
        <v>0</v>
      </c>
      <c r="Q43" s="389">
        <f>SUM(N43:P43)</f>
        <v>0</v>
      </c>
      <c r="R43" s="388">
        <v>0</v>
      </c>
      <c r="S43" s="374">
        <v>0</v>
      </c>
      <c r="T43" s="374">
        <v>0</v>
      </c>
      <c r="U43" s="389">
        <f>SUM(R43:T43)</f>
        <v>0</v>
      </c>
      <c r="V43" s="368">
        <v>0</v>
      </c>
      <c r="W43" s="369">
        <v>0</v>
      </c>
      <c r="X43" s="369">
        <v>0</v>
      </c>
      <c r="Y43" s="370">
        <f>SUM(V43:X43)</f>
        <v>0</v>
      </c>
      <c r="Z43" s="371">
        <v>0</v>
      </c>
      <c r="AA43" s="369">
        <v>0</v>
      </c>
      <c r="AB43" s="369">
        <v>0</v>
      </c>
      <c r="AC43" s="370">
        <f t="shared" si="14"/>
        <v>0</v>
      </c>
      <c r="AD43" s="368">
        <v>0</v>
      </c>
      <c r="AE43" s="369">
        <v>0</v>
      </c>
      <c r="AF43" s="407">
        <v>0</v>
      </c>
      <c r="AG43" s="370">
        <f t="shared" si="15"/>
        <v>0</v>
      </c>
      <c r="AH43" s="368"/>
      <c r="AI43" s="369"/>
      <c r="AJ43" s="369"/>
      <c r="AK43" s="370"/>
      <c r="AL43" s="368"/>
      <c r="AM43" s="369"/>
      <c r="AN43" s="369"/>
      <c r="AO43" s="370"/>
      <c r="AP43" s="368"/>
      <c r="AQ43" s="369"/>
      <c r="AR43" s="369"/>
      <c r="AS43" s="370"/>
      <c r="AT43" s="368"/>
      <c r="AU43" s="369"/>
      <c r="AV43" s="407"/>
      <c r="AW43" s="370"/>
      <c r="AX43" s="368"/>
      <c r="AY43" s="369"/>
      <c r="AZ43" s="407"/>
      <c r="BA43" s="370"/>
      <c r="BB43" s="368"/>
      <c r="BC43" s="369"/>
      <c r="BD43" s="407"/>
      <c r="BE43" s="357"/>
      <c r="BF43" s="385">
        <f>AG43+AC43+Y43+U43+Q43+M43+AK43+AO43+AS43+AW43+BA43+BE43</f>
        <v>0</v>
      </c>
    </row>
    <row r="44" spans="1:58" ht="51.75" thickBot="1">
      <c r="A44" s="696"/>
      <c r="B44" s="664"/>
      <c r="C44" s="667"/>
      <c r="D44" s="664"/>
      <c r="E44" s="390" t="s">
        <v>152</v>
      </c>
      <c r="F44" s="391">
        <v>1</v>
      </c>
      <c r="G44" s="392" t="s">
        <v>153</v>
      </c>
      <c r="H44" s="393" t="s">
        <v>48</v>
      </c>
      <c r="I44" s="394" t="s">
        <v>154</v>
      </c>
      <c r="J44" s="408" t="s">
        <v>48</v>
      </c>
      <c r="K44" s="409" t="s">
        <v>48</v>
      </c>
      <c r="L44" s="409" t="s">
        <v>48</v>
      </c>
      <c r="M44" s="410">
        <v>1</v>
      </c>
      <c r="N44" s="408" t="s">
        <v>48</v>
      </c>
      <c r="O44" s="409" t="s">
        <v>48</v>
      </c>
      <c r="P44" s="409" t="s">
        <v>48</v>
      </c>
      <c r="Q44" s="410">
        <v>1</v>
      </c>
      <c r="R44" s="408" t="s">
        <v>48</v>
      </c>
      <c r="S44" s="409" t="s">
        <v>48</v>
      </c>
      <c r="T44" s="409" t="s">
        <v>48</v>
      </c>
      <c r="U44" s="411">
        <v>0</v>
      </c>
      <c r="V44" s="408" t="s">
        <v>48</v>
      </c>
      <c r="W44" s="409" t="s">
        <v>48</v>
      </c>
      <c r="X44" s="409" t="s">
        <v>48</v>
      </c>
      <c r="Y44" s="412">
        <v>1</v>
      </c>
      <c r="Z44" s="408" t="s">
        <v>48</v>
      </c>
      <c r="AA44" s="409" t="s">
        <v>48</v>
      </c>
      <c r="AB44" s="409" t="s">
        <v>48</v>
      </c>
      <c r="AC44" s="412">
        <v>1</v>
      </c>
      <c r="AD44" s="408" t="s">
        <v>48</v>
      </c>
      <c r="AE44" s="409" t="s">
        <v>48</v>
      </c>
      <c r="AF44" s="409" t="s">
        <v>48</v>
      </c>
      <c r="AG44" s="412">
        <v>0</v>
      </c>
      <c r="AH44" s="413"/>
      <c r="AI44" s="413"/>
      <c r="AJ44" s="413"/>
      <c r="AK44" s="413"/>
      <c r="AL44" s="413"/>
      <c r="AM44" s="413"/>
      <c r="AN44" s="413"/>
      <c r="AO44" s="413"/>
      <c r="AP44" s="413"/>
      <c r="AQ44" s="413"/>
      <c r="AR44" s="413"/>
      <c r="AS44" s="413"/>
      <c r="AT44" s="413"/>
      <c r="AU44" s="413"/>
      <c r="AV44" s="413"/>
      <c r="AW44" s="413"/>
      <c r="AX44" s="413"/>
      <c r="AY44" s="413"/>
      <c r="AZ44" s="413"/>
      <c r="BA44" s="413"/>
      <c r="BB44" s="413"/>
      <c r="BC44" s="413"/>
      <c r="BD44" s="413"/>
      <c r="BE44" s="413"/>
      <c r="BF44" s="414">
        <f>(M44+Q44+U44+Y44+AC44+AG44)/6</f>
        <v>0.6666666666666666</v>
      </c>
    </row>
    <row r="45" spans="1:58" ht="58.5" customHeight="1" thickBot="1">
      <c r="A45" s="696"/>
      <c r="B45" s="664"/>
      <c r="C45" s="667"/>
      <c r="D45" s="664"/>
      <c r="E45" s="395" t="s">
        <v>155</v>
      </c>
      <c r="F45" s="396">
        <v>0.8</v>
      </c>
      <c r="G45" s="397" t="s">
        <v>268</v>
      </c>
      <c r="H45" s="398" t="s">
        <v>48</v>
      </c>
      <c r="I45" s="399" t="s">
        <v>159</v>
      </c>
      <c r="J45" s="408" t="s">
        <v>48</v>
      </c>
      <c r="K45" s="409" t="s">
        <v>48</v>
      </c>
      <c r="L45" s="409" t="s">
        <v>48</v>
      </c>
      <c r="M45" s="415">
        <v>0.98</v>
      </c>
      <c r="N45" s="408" t="s">
        <v>48</v>
      </c>
      <c r="O45" s="409" t="s">
        <v>48</v>
      </c>
      <c r="P45" s="409" t="s">
        <v>48</v>
      </c>
      <c r="Q45" s="415">
        <v>0.98</v>
      </c>
      <c r="R45" s="408" t="s">
        <v>48</v>
      </c>
      <c r="S45" s="409" t="s">
        <v>48</v>
      </c>
      <c r="T45" s="409" t="s">
        <v>48</v>
      </c>
      <c r="U45" s="415">
        <v>0.99</v>
      </c>
      <c r="V45" s="408" t="s">
        <v>48</v>
      </c>
      <c r="W45" s="409" t="s">
        <v>48</v>
      </c>
      <c r="X45" s="409" t="s">
        <v>48</v>
      </c>
      <c r="Y45" s="416">
        <v>0.99</v>
      </c>
      <c r="Z45" s="408" t="s">
        <v>48</v>
      </c>
      <c r="AA45" s="409" t="s">
        <v>48</v>
      </c>
      <c r="AB45" s="409" t="s">
        <v>48</v>
      </c>
      <c r="AC45" s="416">
        <v>0.99</v>
      </c>
      <c r="AD45" s="408" t="s">
        <v>48</v>
      </c>
      <c r="AE45" s="409" t="s">
        <v>48</v>
      </c>
      <c r="AF45" s="409" t="s">
        <v>48</v>
      </c>
      <c r="AG45" s="416">
        <v>0.99</v>
      </c>
      <c r="AH45" s="413"/>
      <c r="AI45" s="413"/>
      <c r="AJ45" s="413"/>
      <c r="AK45" s="413"/>
      <c r="AL45" s="413"/>
      <c r="AM45" s="413"/>
      <c r="AN45" s="413"/>
      <c r="AO45" s="413"/>
      <c r="AP45" s="413"/>
      <c r="AQ45" s="413"/>
      <c r="AR45" s="413"/>
      <c r="AS45" s="413"/>
      <c r="AT45" s="413"/>
      <c r="AU45" s="413"/>
      <c r="AV45" s="413"/>
      <c r="AW45" s="413"/>
      <c r="AX45" s="413"/>
      <c r="AY45" s="413"/>
      <c r="AZ45" s="413"/>
      <c r="BA45" s="413"/>
      <c r="BB45" s="413"/>
      <c r="BC45" s="413"/>
      <c r="BD45" s="413"/>
      <c r="BE45" s="413"/>
      <c r="BF45" s="414">
        <f>(M45+Q45+U45+Y45+AC45+AG45)/6</f>
        <v>0.9866666666666668</v>
      </c>
    </row>
    <row r="46" spans="1:58" ht="102.75" thickBot="1">
      <c r="A46" s="697"/>
      <c r="B46" s="665"/>
      <c r="C46" s="668"/>
      <c r="D46" s="665"/>
      <c r="E46" s="400" t="s">
        <v>156</v>
      </c>
      <c r="F46" s="401">
        <v>0.9</v>
      </c>
      <c r="G46" s="402" t="s">
        <v>157</v>
      </c>
      <c r="H46" s="403" t="s">
        <v>48</v>
      </c>
      <c r="I46" s="404" t="s">
        <v>158</v>
      </c>
      <c r="J46" s="408" t="s">
        <v>48</v>
      </c>
      <c r="K46" s="409" t="s">
        <v>48</v>
      </c>
      <c r="L46" s="409" t="s">
        <v>48</v>
      </c>
      <c r="M46" s="417">
        <v>0</v>
      </c>
      <c r="N46" s="418" t="s">
        <v>48</v>
      </c>
      <c r="O46" s="419" t="s">
        <v>48</v>
      </c>
      <c r="P46" s="419" t="s">
        <v>48</v>
      </c>
      <c r="Q46" s="420">
        <v>0</v>
      </c>
      <c r="R46" s="418" t="s">
        <v>48</v>
      </c>
      <c r="S46" s="419" t="s">
        <v>48</v>
      </c>
      <c r="T46" s="419" t="s">
        <v>48</v>
      </c>
      <c r="U46" s="420">
        <v>0</v>
      </c>
      <c r="V46" s="418" t="s">
        <v>48</v>
      </c>
      <c r="W46" s="419" t="s">
        <v>48</v>
      </c>
      <c r="X46" s="419" t="s">
        <v>48</v>
      </c>
      <c r="Y46" s="420">
        <v>0</v>
      </c>
      <c r="Z46" s="418" t="s">
        <v>48</v>
      </c>
      <c r="AA46" s="419" t="s">
        <v>48</v>
      </c>
      <c r="AB46" s="419" t="s">
        <v>48</v>
      </c>
      <c r="AC46" s="420">
        <v>0</v>
      </c>
      <c r="AD46" s="418" t="s">
        <v>48</v>
      </c>
      <c r="AE46" s="419" t="s">
        <v>48</v>
      </c>
      <c r="AF46" s="419" t="s">
        <v>48</v>
      </c>
      <c r="AG46" s="421">
        <v>1</v>
      </c>
      <c r="AH46" s="413"/>
      <c r="AI46" s="413"/>
      <c r="AJ46" s="413"/>
      <c r="AK46" s="413"/>
      <c r="AL46" s="413"/>
      <c r="AM46" s="413"/>
      <c r="AN46" s="413"/>
      <c r="AO46" s="413"/>
      <c r="AP46" s="413"/>
      <c r="AQ46" s="413"/>
      <c r="AR46" s="413"/>
      <c r="AS46" s="413"/>
      <c r="AT46" s="413"/>
      <c r="AU46" s="413"/>
      <c r="AV46" s="413"/>
      <c r="AW46" s="413"/>
      <c r="AX46" s="413"/>
      <c r="AY46" s="413"/>
      <c r="AZ46" s="413"/>
      <c r="BA46" s="413"/>
      <c r="BB46" s="413"/>
      <c r="BC46" s="413"/>
      <c r="BD46" s="413"/>
      <c r="BE46" s="413"/>
      <c r="BF46" s="414">
        <f>(M46+Q46+U46+Y46+AC46+AG46)/2</f>
        <v>0.5</v>
      </c>
    </row>
  </sheetData>
  <sheetProtection/>
  <mergeCells count="66">
    <mergeCell ref="A27:A34"/>
    <mergeCell ref="H30:H31"/>
    <mergeCell ref="H32:H33"/>
    <mergeCell ref="E34:E43"/>
    <mergeCell ref="F34:F43"/>
    <mergeCell ref="G34:G43"/>
    <mergeCell ref="H34:H39"/>
    <mergeCell ref="A35:A46"/>
    <mergeCell ref="H40:H41"/>
    <mergeCell ref="H42:H43"/>
    <mergeCell ref="G14:G23"/>
    <mergeCell ref="H14:H19"/>
    <mergeCell ref="H20:H21"/>
    <mergeCell ref="H22:H23"/>
    <mergeCell ref="E24:E33"/>
    <mergeCell ref="F24:F33"/>
    <mergeCell ref="G24:G33"/>
    <mergeCell ref="H24:H29"/>
    <mergeCell ref="AP12:AS12"/>
    <mergeCell ref="AT12:AW12"/>
    <mergeCell ref="AX12:BA12"/>
    <mergeCell ref="BB12:BE12"/>
    <mergeCell ref="A14:A26"/>
    <mergeCell ref="B14:B46"/>
    <mergeCell ref="C14:C46"/>
    <mergeCell ref="D14:D46"/>
    <mergeCell ref="E14:E23"/>
    <mergeCell ref="F14:F23"/>
    <mergeCell ref="BB11:BE11"/>
    <mergeCell ref="BF11:BF13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D11:AG11"/>
    <mergeCell ref="AH11:AK11"/>
    <mergeCell ref="AL11:AO11"/>
    <mergeCell ref="AP11:AS11"/>
    <mergeCell ref="AT11:AW11"/>
    <mergeCell ref="AX11:BA11"/>
    <mergeCell ref="I11:I13"/>
    <mergeCell ref="J11:M11"/>
    <mergeCell ref="N11:Q11"/>
    <mergeCell ref="R11:U11"/>
    <mergeCell ref="V11:Y11"/>
    <mergeCell ref="Z11:AC11"/>
    <mergeCell ref="A10:I10"/>
    <mergeCell ref="J10:BE10"/>
    <mergeCell ref="A11:A13"/>
    <mergeCell ref="B11:B13"/>
    <mergeCell ref="C11:C13"/>
    <mergeCell ref="D11:D13"/>
    <mergeCell ref="E11:E13"/>
    <mergeCell ref="F11:F13"/>
    <mergeCell ref="G11:G13"/>
    <mergeCell ref="H11:H13"/>
    <mergeCell ref="C1:R1"/>
    <mergeCell ref="C2:R2"/>
    <mergeCell ref="C3:R3"/>
    <mergeCell ref="A6:D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F57"/>
  <sheetViews>
    <sheetView zoomScale="82" zoomScaleNormal="82" zoomScalePageLayoutView="0" workbookViewId="0" topLeftCell="S47">
      <selection activeCell="BF45" sqref="BF45"/>
    </sheetView>
  </sheetViews>
  <sheetFormatPr defaultColWidth="11.421875" defaultRowHeight="15"/>
  <cols>
    <col min="1" max="1" width="21.421875" style="0" bestFit="1" customWidth="1"/>
    <col min="2" max="2" width="11.28125" style="0" customWidth="1"/>
    <col min="3" max="3" width="24.7109375" style="0" customWidth="1"/>
    <col min="4" max="4" width="31.00390625" style="0" customWidth="1"/>
    <col min="5" max="5" width="28.00390625" style="0" customWidth="1"/>
    <col min="6" max="6" width="8.8515625" style="0" bestFit="1" customWidth="1"/>
    <col min="7" max="7" width="20.140625" style="0" customWidth="1"/>
    <col min="8" max="8" width="25.00390625" style="0" customWidth="1"/>
    <col min="9" max="9" width="25.8515625" style="0" customWidth="1"/>
    <col min="10" max="20" width="12.28125" style="0" customWidth="1"/>
    <col min="21" max="21" width="11.8515625" style="0" customWidth="1"/>
    <col min="22" max="22" width="13.140625" style="0" customWidth="1"/>
    <col min="23" max="23" width="12.8515625" style="0" customWidth="1"/>
    <col min="24" max="24" width="10.00390625" style="0" customWidth="1"/>
    <col min="25" max="25" width="14.7109375" style="0" customWidth="1"/>
    <col min="26" max="26" width="13.7109375" style="0" customWidth="1"/>
    <col min="27" max="27" width="10.7109375" style="0" customWidth="1"/>
    <col min="28" max="28" width="10.57421875" style="0" customWidth="1"/>
    <col min="29" max="29" width="13.421875" style="0" customWidth="1"/>
    <col min="30" max="30" width="12.57421875" style="0" customWidth="1"/>
    <col min="31" max="31" width="12.28125" style="0" customWidth="1"/>
    <col min="32" max="32" width="6.8515625" style="0" customWidth="1"/>
    <col min="33" max="33" width="16.421875" style="0" customWidth="1"/>
    <col min="34" max="57" width="6.8515625" style="0" hidden="1" customWidth="1"/>
    <col min="58" max="58" width="19.8515625" style="0" customWidth="1"/>
    <col min="59" max="62" width="20.8515625" style="0" customWidth="1"/>
  </cols>
  <sheetData>
    <row r="1" spans="2:58" s="7" customFormat="1" ht="33.75" customHeight="1">
      <c r="B1" s="30"/>
      <c r="C1" s="726" t="s">
        <v>49</v>
      </c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</row>
    <row r="2" spans="2:58" s="7" customFormat="1" ht="31.5" customHeight="1">
      <c r="B2" s="31"/>
      <c r="C2" s="727" t="s">
        <v>24</v>
      </c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</row>
    <row r="3" spans="2:58" s="7" customFormat="1" ht="31.5" customHeight="1">
      <c r="B3" s="31"/>
      <c r="C3" s="727" t="s">
        <v>21</v>
      </c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</row>
    <row r="4" spans="1:58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="7" customFormat="1" ht="15.75" thickBot="1"/>
    <row r="6" spans="1:9" s="7" customFormat="1" ht="15">
      <c r="A6" s="606" t="s">
        <v>0</v>
      </c>
      <c r="B6" s="607"/>
      <c r="C6" s="608"/>
      <c r="D6" s="609"/>
      <c r="E6" s="3"/>
      <c r="F6" s="3"/>
      <c r="G6" s="3"/>
      <c r="I6" s="7" t="s">
        <v>47</v>
      </c>
    </row>
    <row r="7" spans="1:7" s="7" customFormat="1" ht="30">
      <c r="A7" s="5" t="s">
        <v>1</v>
      </c>
      <c r="B7" s="610" t="s">
        <v>2</v>
      </c>
      <c r="C7" s="611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728" t="s">
        <v>93</v>
      </c>
      <c r="C8" s="729"/>
      <c r="D8" s="162" t="s">
        <v>160</v>
      </c>
    </row>
    <row r="9" s="7" customFormat="1" ht="15.75" thickBot="1"/>
    <row r="10" spans="1:58" s="7" customFormat="1" ht="21.75" thickBot="1">
      <c r="A10" s="564" t="s">
        <v>3</v>
      </c>
      <c r="B10" s="565"/>
      <c r="C10" s="565"/>
      <c r="D10" s="565"/>
      <c r="E10" s="565"/>
      <c r="F10" s="565"/>
      <c r="G10" s="565"/>
      <c r="H10" s="565"/>
      <c r="I10" s="566"/>
      <c r="J10" s="625">
        <v>2023</v>
      </c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6"/>
      <c r="AG10" s="626"/>
      <c r="AH10" s="626"/>
      <c r="AI10" s="626"/>
      <c r="AJ10" s="626"/>
      <c r="AK10" s="626"/>
      <c r="AL10" s="626"/>
      <c r="AM10" s="626"/>
      <c r="AN10" s="626"/>
      <c r="AO10" s="626"/>
      <c r="AP10" s="626"/>
      <c r="AQ10" s="626"/>
      <c r="AR10" s="626"/>
      <c r="AS10" s="626"/>
      <c r="AT10" s="626"/>
      <c r="AU10" s="626"/>
      <c r="AV10" s="626"/>
      <c r="AW10" s="626"/>
      <c r="AX10" s="626"/>
      <c r="AY10" s="626"/>
      <c r="AZ10" s="626"/>
      <c r="BA10" s="626"/>
      <c r="BB10" s="626"/>
      <c r="BC10" s="626"/>
      <c r="BD10" s="626"/>
      <c r="BE10" s="626"/>
      <c r="BF10" s="32"/>
    </row>
    <row r="11" spans="1:58" s="7" customFormat="1" ht="38.25" customHeight="1">
      <c r="A11" s="627" t="s">
        <v>20</v>
      </c>
      <c r="B11" s="629" t="s">
        <v>25</v>
      </c>
      <c r="C11" s="632" t="s">
        <v>4</v>
      </c>
      <c r="D11" s="632" t="s">
        <v>5</v>
      </c>
      <c r="E11" s="634" t="s">
        <v>6</v>
      </c>
      <c r="F11" s="637" t="s">
        <v>7</v>
      </c>
      <c r="G11" s="640" t="s">
        <v>8</v>
      </c>
      <c r="H11" s="637" t="s">
        <v>28</v>
      </c>
      <c r="I11" s="632" t="s">
        <v>29</v>
      </c>
      <c r="J11" s="644" t="s">
        <v>9</v>
      </c>
      <c r="K11" s="582"/>
      <c r="L11" s="582"/>
      <c r="M11" s="645"/>
      <c r="N11" s="644" t="s">
        <v>22</v>
      </c>
      <c r="O11" s="582"/>
      <c r="P11" s="582"/>
      <c r="Q11" s="645"/>
      <c r="R11" s="644" t="s">
        <v>10</v>
      </c>
      <c r="S11" s="582"/>
      <c r="T11" s="582"/>
      <c r="U11" s="645"/>
      <c r="V11" s="646" t="s">
        <v>11</v>
      </c>
      <c r="W11" s="647"/>
      <c r="X11" s="647"/>
      <c r="Y11" s="648"/>
      <c r="Z11" s="646" t="s">
        <v>12</v>
      </c>
      <c r="AA11" s="647"/>
      <c r="AB11" s="647"/>
      <c r="AC11" s="647"/>
      <c r="AD11" s="646" t="s">
        <v>13</v>
      </c>
      <c r="AE11" s="647"/>
      <c r="AF11" s="647"/>
      <c r="AG11" s="649"/>
      <c r="AH11" s="646" t="s">
        <v>14</v>
      </c>
      <c r="AI11" s="647"/>
      <c r="AJ11" s="647"/>
      <c r="AK11" s="649"/>
      <c r="AL11" s="646" t="s">
        <v>15</v>
      </c>
      <c r="AM11" s="647"/>
      <c r="AN11" s="647"/>
      <c r="AO11" s="647"/>
      <c r="AP11" s="646" t="s">
        <v>16</v>
      </c>
      <c r="AQ11" s="647"/>
      <c r="AR11" s="647"/>
      <c r="AS11" s="648"/>
      <c r="AT11" s="650" t="s">
        <v>17</v>
      </c>
      <c r="AU11" s="650"/>
      <c r="AV11" s="650"/>
      <c r="AW11" s="650"/>
      <c r="AX11" s="650" t="s">
        <v>18</v>
      </c>
      <c r="AY11" s="650"/>
      <c r="AZ11" s="650"/>
      <c r="BA11" s="650"/>
      <c r="BB11" s="650" t="s">
        <v>19</v>
      </c>
      <c r="BC11" s="650"/>
      <c r="BD11" s="650"/>
      <c r="BE11" s="650"/>
      <c r="BF11" s="651" t="s">
        <v>23</v>
      </c>
    </row>
    <row r="12" spans="1:58" s="7" customFormat="1" ht="15.75" thickBot="1">
      <c r="A12" s="627"/>
      <c r="B12" s="630"/>
      <c r="C12" s="633"/>
      <c r="D12" s="633"/>
      <c r="E12" s="635"/>
      <c r="F12" s="638"/>
      <c r="G12" s="641"/>
      <c r="H12" s="638"/>
      <c r="I12" s="633"/>
      <c r="J12" s="654" t="s">
        <v>30</v>
      </c>
      <c r="K12" s="655"/>
      <c r="L12" s="655"/>
      <c r="M12" s="656"/>
      <c r="N12" s="654" t="s">
        <v>30</v>
      </c>
      <c r="O12" s="655"/>
      <c r="P12" s="655"/>
      <c r="Q12" s="656"/>
      <c r="R12" s="654" t="s">
        <v>30</v>
      </c>
      <c r="S12" s="655"/>
      <c r="T12" s="655"/>
      <c r="U12" s="656"/>
      <c r="V12" s="657" t="s">
        <v>30</v>
      </c>
      <c r="W12" s="658"/>
      <c r="X12" s="658"/>
      <c r="Y12" s="659"/>
      <c r="Z12" s="657" t="s">
        <v>30</v>
      </c>
      <c r="AA12" s="658"/>
      <c r="AB12" s="658"/>
      <c r="AC12" s="659"/>
      <c r="AD12" s="657" t="s">
        <v>30</v>
      </c>
      <c r="AE12" s="658"/>
      <c r="AF12" s="658"/>
      <c r="AG12" s="659"/>
      <c r="AH12" s="654" t="s">
        <v>30</v>
      </c>
      <c r="AI12" s="655"/>
      <c r="AJ12" s="655"/>
      <c r="AK12" s="656"/>
      <c r="AL12" s="654" t="s">
        <v>30</v>
      </c>
      <c r="AM12" s="655"/>
      <c r="AN12" s="655"/>
      <c r="AO12" s="656"/>
      <c r="AP12" s="654" t="s">
        <v>30</v>
      </c>
      <c r="AQ12" s="655"/>
      <c r="AR12" s="655"/>
      <c r="AS12" s="656"/>
      <c r="AT12" s="654" t="s">
        <v>30</v>
      </c>
      <c r="AU12" s="655"/>
      <c r="AV12" s="655"/>
      <c r="AW12" s="656"/>
      <c r="AX12" s="654" t="s">
        <v>30</v>
      </c>
      <c r="AY12" s="655"/>
      <c r="AZ12" s="655"/>
      <c r="BA12" s="656"/>
      <c r="BB12" s="654" t="s">
        <v>30</v>
      </c>
      <c r="BC12" s="655"/>
      <c r="BD12" s="655"/>
      <c r="BE12" s="656"/>
      <c r="BF12" s="652"/>
    </row>
    <row r="13" spans="1:58" s="7" customFormat="1" ht="42" customHeight="1" thickBot="1">
      <c r="A13" s="628"/>
      <c r="B13" s="631"/>
      <c r="C13" s="633"/>
      <c r="D13" s="633"/>
      <c r="E13" s="636"/>
      <c r="F13" s="639"/>
      <c r="G13" s="642"/>
      <c r="H13" s="639"/>
      <c r="I13" s="643"/>
      <c r="J13" s="46" t="s">
        <v>31</v>
      </c>
      <c r="K13" s="47" t="s">
        <v>32</v>
      </c>
      <c r="L13" s="48" t="s">
        <v>33</v>
      </c>
      <c r="M13" s="49" t="s">
        <v>34</v>
      </c>
      <c r="N13" s="37" t="s">
        <v>31</v>
      </c>
      <c r="O13" s="34" t="s">
        <v>32</v>
      </c>
      <c r="P13" s="35" t="s">
        <v>33</v>
      </c>
      <c r="Q13" s="36" t="s">
        <v>34</v>
      </c>
      <c r="R13" s="33" t="s">
        <v>31</v>
      </c>
      <c r="S13" s="34" t="s">
        <v>32</v>
      </c>
      <c r="T13" s="35" t="s">
        <v>33</v>
      </c>
      <c r="U13" s="38" t="s">
        <v>34</v>
      </c>
      <c r="V13" s="53" t="s">
        <v>31</v>
      </c>
      <c r="W13" s="47" t="s">
        <v>32</v>
      </c>
      <c r="X13" s="48" t="s">
        <v>33</v>
      </c>
      <c r="Y13" s="54" t="s">
        <v>34</v>
      </c>
      <c r="Z13" s="53" t="s">
        <v>31</v>
      </c>
      <c r="AA13" s="47" t="s">
        <v>32</v>
      </c>
      <c r="AB13" s="48" t="s">
        <v>33</v>
      </c>
      <c r="AC13" s="49" t="s">
        <v>34</v>
      </c>
      <c r="AD13" s="53" t="s">
        <v>31</v>
      </c>
      <c r="AE13" s="47" t="s">
        <v>32</v>
      </c>
      <c r="AF13" s="48" t="s">
        <v>33</v>
      </c>
      <c r="AG13" s="49" t="s">
        <v>34</v>
      </c>
      <c r="AH13" s="33" t="s">
        <v>31</v>
      </c>
      <c r="AI13" s="34" t="s">
        <v>32</v>
      </c>
      <c r="AJ13" s="35" t="s">
        <v>33</v>
      </c>
      <c r="AK13" s="36" t="s">
        <v>34</v>
      </c>
      <c r="AL13" s="37" t="s">
        <v>31</v>
      </c>
      <c r="AM13" s="34" t="s">
        <v>32</v>
      </c>
      <c r="AN13" s="35" t="s">
        <v>33</v>
      </c>
      <c r="AO13" s="38" t="s">
        <v>34</v>
      </c>
      <c r="AP13" s="37" t="s">
        <v>31</v>
      </c>
      <c r="AQ13" s="34" t="s">
        <v>32</v>
      </c>
      <c r="AR13" s="35" t="s">
        <v>33</v>
      </c>
      <c r="AS13" s="38" t="s">
        <v>34</v>
      </c>
      <c r="AT13" s="37" t="s">
        <v>31</v>
      </c>
      <c r="AU13" s="34" t="s">
        <v>32</v>
      </c>
      <c r="AV13" s="35" t="s">
        <v>33</v>
      </c>
      <c r="AW13" s="38" t="s">
        <v>34</v>
      </c>
      <c r="AX13" s="37" t="s">
        <v>31</v>
      </c>
      <c r="AY13" s="34" t="s">
        <v>32</v>
      </c>
      <c r="AZ13" s="35" t="s">
        <v>33</v>
      </c>
      <c r="BA13" s="38" t="s">
        <v>34</v>
      </c>
      <c r="BB13" s="37" t="s">
        <v>31</v>
      </c>
      <c r="BC13" s="34" t="s">
        <v>32</v>
      </c>
      <c r="BD13" s="35" t="s">
        <v>33</v>
      </c>
      <c r="BE13" s="38" t="s">
        <v>34</v>
      </c>
      <c r="BF13" s="653"/>
    </row>
    <row r="14" spans="1:58" s="7" customFormat="1" ht="15" customHeight="1">
      <c r="A14" s="734" t="s">
        <v>161</v>
      </c>
      <c r="B14" s="698">
        <v>16168</v>
      </c>
      <c r="C14" s="590" t="s">
        <v>162</v>
      </c>
      <c r="D14" s="590" t="s">
        <v>163</v>
      </c>
      <c r="E14" s="710" t="s">
        <v>164</v>
      </c>
      <c r="F14" s="713">
        <v>0.4</v>
      </c>
      <c r="G14" s="735" t="s">
        <v>165</v>
      </c>
      <c r="H14" s="738" t="s">
        <v>35</v>
      </c>
      <c r="I14" s="134" t="s">
        <v>36</v>
      </c>
      <c r="J14" s="10">
        <v>0</v>
      </c>
      <c r="K14" s="11">
        <v>0</v>
      </c>
      <c r="L14" s="11">
        <v>0</v>
      </c>
      <c r="M14" s="22">
        <f>SUM(J14:L14)</f>
        <v>0</v>
      </c>
      <c r="N14" s="10">
        <v>0</v>
      </c>
      <c r="O14" s="11">
        <v>0</v>
      </c>
      <c r="P14" s="11">
        <v>0</v>
      </c>
      <c r="Q14" s="22">
        <f>SUM(N14:P14)</f>
        <v>0</v>
      </c>
      <c r="R14" s="10">
        <v>0</v>
      </c>
      <c r="S14" s="11">
        <v>0</v>
      </c>
      <c r="T14" s="11">
        <v>0</v>
      </c>
      <c r="U14" s="17">
        <f>SUM(R14:T14)</f>
        <v>0</v>
      </c>
      <c r="V14" s="10">
        <v>0</v>
      </c>
      <c r="W14" s="11">
        <v>0</v>
      </c>
      <c r="X14" s="11">
        <v>0</v>
      </c>
      <c r="Y14" s="17">
        <f>SUM(V14:X14)</f>
        <v>0</v>
      </c>
      <c r="Z14" s="10">
        <v>0</v>
      </c>
      <c r="AA14" s="11">
        <v>0</v>
      </c>
      <c r="AB14" s="11">
        <v>0</v>
      </c>
      <c r="AC14" s="17">
        <f>SUM(Z14:AB14)</f>
        <v>0</v>
      </c>
      <c r="AD14" s="10">
        <v>0</v>
      </c>
      <c r="AE14" s="11">
        <v>0</v>
      </c>
      <c r="AF14" s="11">
        <v>0</v>
      </c>
      <c r="AG14" s="22">
        <v>0</v>
      </c>
      <c r="AH14" s="10"/>
      <c r="AI14" s="11"/>
      <c r="AJ14" s="11"/>
      <c r="AK14" s="22"/>
      <c r="AL14" s="10"/>
      <c r="AM14" s="11"/>
      <c r="AN14" s="11"/>
      <c r="AO14" s="22"/>
      <c r="AP14" s="10"/>
      <c r="AQ14" s="11"/>
      <c r="AR14" s="11"/>
      <c r="AS14" s="22"/>
      <c r="AT14" s="10"/>
      <c r="AU14" s="11"/>
      <c r="AV14" s="21"/>
      <c r="AW14" s="22"/>
      <c r="AX14" s="10"/>
      <c r="AY14" s="11"/>
      <c r="AZ14" s="21"/>
      <c r="BA14" s="22"/>
      <c r="BB14" s="21"/>
      <c r="BC14" s="11"/>
      <c r="BD14" s="21"/>
      <c r="BE14" s="17"/>
      <c r="BF14" s="27">
        <f>AG14+AC14+Y14+U14+Q14+M14+AK14+AO14+AS14+AW14+BA14+BE14</f>
        <v>0</v>
      </c>
    </row>
    <row r="15" spans="1:58" s="7" customFormat="1" ht="15" customHeight="1">
      <c r="A15" s="699"/>
      <c r="B15" s="699"/>
      <c r="C15" s="591"/>
      <c r="D15" s="591"/>
      <c r="E15" s="711"/>
      <c r="F15" s="714"/>
      <c r="G15" s="736"/>
      <c r="H15" s="739"/>
      <c r="I15" s="135" t="s">
        <v>37</v>
      </c>
      <c r="J15" s="12">
        <v>0</v>
      </c>
      <c r="K15" s="8">
        <v>0</v>
      </c>
      <c r="L15" s="8">
        <v>0</v>
      </c>
      <c r="M15" s="13">
        <f aca="true" t="shared" si="0" ref="M15:M23">SUM(J15:L15)</f>
        <v>0</v>
      </c>
      <c r="N15" s="12">
        <v>0</v>
      </c>
      <c r="O15" s="8">
        <v>0</v>
      </c>
      <c r="P15" s="8">
        <v>0</v>
      </c>
      <c r="Q15" s="13">
        <f aca="true" t="shared" si="1" ref="Q15:Q25">SUM(N15:P15)</f>
        <v>0</v>
      </c>
      <c r="R15" s="12">
        <v>0</v>
      </c>
      <c r="S15" s="8">
        <v>0</v>
      </c>
      <c r="T15" s="8">
        <v>0</v>
      </c>
      <c r="U15" s="18">
        <f aca="true" t="shared" si="2" ref="U15:U25">SUM(R15:T15)</f>
        <v>0</v>
      </c>
      <c r="V15" s="12">
        <v>0</v>
      </c>
      <c r="W15" s="8">
        <v>0</v>
      </c>
      <c r="X15" s="8">
        <v>0</v>
      </c>
      <c r="Y15" s="18">
        <f aca="true" t="shared" si="3" ref="Y15:Y25">SUM(V15:X15)</f>
        <v>0</v>
      </c>
      <c r="Z15" s="12">
        <v>0</v>
      </c>
      <c r="AA15" s="8">
        <v>0</v>
      </c>
      <c r="AB15" s="8">
        <v>0</v>
      </c>
      <c r="AC15" s="18">
        <f aca="true" t="shared" si="4" ref="AC15:AC25">SUM(Z15:AB15)</f>
        <v>0</v>
      </c>
      <c r="AD15" s="12">
        <v>4</v>
      </c>
      <c r="AE15" s="8">
        <v>0</v>
      </c>
      <c r="AF15" s="8">
        <v>0</v>
      </c>
      <c r="AG15" s="13">
        <v>4</v>
      </c>
      <c r="AH15" s="12"/>
      <c r="AI15" s="8"/>
      <c r="AJ15" s="8"/>
      <c r="AK15" s="13"/>
      <c r="AL15" s="12"/>
      <c r="AM15" s="8"/>
      <c r="AN15" s="8"/>
      <c r="AO15" s="13"/>
      <c r="AP15" s="12"/>
      <c r="AQ15" s="8"/>
      <c r="AR15" s="8"/>
      <c r="AS15" s="13"/>
      <c r="AT15" s="12"/>
      <c r="AU15" s="8"/>
      <c r="AV15" s="9"/>
      <c r="AW15" s="13"/>
      <c r="AX15" s="12"/>
      <c r="AY15" s="8"/>
      <c r="AZ15" s="9"/>
      <c r="BA15" s="13"/>
      <c r="BB15" s="9"/>
      <c r="BC15" s="8"/>
      <c r="BD15" s="9"/>
      <c r="BE15" s="18"/>
      <c r="BF15" s="28">
        <f>AG15+AC15+Y15+U15+Q15+M15+AK15+AO15+AS15+AW15+BA15+BE15</f>
        <v>4</v>
      </c>
    </row>
    <row r="16" spans="1:58" s="7" customFormat="1" ht="15" customHeight="1">
      <c r="A16" s="699"/>
      <c r="B16" s="699"/>
      <c r="C16" s="591"/>
      <c r="D16" s="591"/>
      <c r="E16" s="711"/>
      <c r="F16" s="714"/>
      <c r="G16" s="736"/>
      <c r="H16" s="739"/>
      <c r="I16" s="135" t="s">
        <v>38</v>
      </c>
      <c r="J16" s="12">
        <v>0</v>
      </c>
      <c r="K16" s="8">
        <v>0</v>
      </c>
      <c r="L16" s="8">
        <v>0</v>
      </c>
      <c r="M16" s="13">
        <f t="shared" si="0"/>
        <v>0</v>
      </c>
      <c r="N16" s="12">
        <v>0</v>
      </c>
      <c r="O16" s="8">
        <v>0</v>
      </c>
      <c r="P16" s="8">
        <v>0</v>
      </c>
      <c r="Q16" s="13">
        <f t="shared" si="1"/>
        <v>0</v>
      </c>
      <c r="R16" s="12">
        <v>0</v>
      </c>
      <c r="S16" s="8">
        <v>0</v>
      </c>
      <c r="T16" s="8">
        <v>0</v>
      </c>
      <c r="U16" s="18">
        <f t="shared" si="2"/>
        <v>0</v>
      </c>
      <c r="V16" s="12">
        <v>0</v>
      </c>
      <c r="W16" s="8">
        <v>0</v>
      </c>
      <c r="X16" s="8">
        <v>0</v>
      </c>
      <c r="Y16" s="18">
        <f t="shared" si="3"/>
        <v>0</v>
      </c>
      <c r="Z16" s="12">
        <v>0</v>
      </c>
      <c r="AA16" s="8">
        <v>0</v>
      </c>
      <c r="AB16" s="8">
        <v>0</v>
      </c>
      <c r="AC16" s="18">
        <f t="shared" si="4"/>
        <v>0</v>
      </c>
      <c r="AD16" s="12">
        <v>44</v>
      </c>
      <c r="AE16" s="8">
        <v>1</v>
      </c>
      <c r="AF16" s="8">
        <v>0</v>
      </c>
      <c r="AG16" s="13">
        <f>SUM(AD16:AF16)</f>
        <v>45</v>
      </c>
      <c r="AH16" s="12"/>
      <c r="AI16" s="8"/>
      <c r="AJ16" s="8"/>
      <c r="AK16" s="13"/>
      <c r="AL16" s="12"/>
      <c r="AM16" s="8"/>
      <c r="AN16" s="8"/>
      <c r="AO16" s="13"/>
      <c r="AP16" s="12"/>
      <c r="AQ16" s="8"/>
      <c r="AR16" s="8"/>
      <c r="AS16" s="13"/>
      <c r="AT16" s="12"/>
      <c r="AU16" s="8"/>
      <c r="AV16" s="8"/>
      <c r="AW16" s="13"/>
      <c r="AX16" s="12"/>
      <c r="AY16" s="8"/>
      <c r="AZ16" s="8"/>
      <c r="BA16" s="13"/>
      <c r="BB16" s="9"/>
      <c r="BC16" s="8"/>
      <c r="BD16" s="8"/>
      <c r="BE16" s="18"/>
      <c r="BF16" s="28">
        <f>AG16+AC16+Y16+U16+Q16+M16+AK16+AO16+AS16+AW16+BA16+BE16</f>
        <v>45</v>
      </c>
    </row>
    <row r="17" spans="1:58" s="7" customFormat="1" ht="15" customHeight="1">
      <c r="A17" s="699"/>
      <c r="B17" s="699"/>
      <c r="C17" s="591"/>
      <c r="D17" s="591"/>
      <c r="E17" s="711"/>
      <c r="F17" s="714"/>
      <c r="G17" s="736"/>
      <c r="H17" s="739"/>
      <c r="I17" s="135" t="s">
        <v>39</v>
      </c>
      <c r="J17" s="12">
        <v>0</v>
      </c>
      <c r="K17" s="8">
        <v>0</v>
      </c>
      <c r="L17" s="8">
        <v>0</v>
      </c>
      <c r="M17" s="13">
        <f t="shared" si="0"/>
        <v>0</v>
      </c>
      <c r="N17" s="12">
        <v>0</v>
      </c>
      <c r="O17" s="8">
        <v>0</v>
      </c>
      <c r="P17" s="8">
        <v>0</v>
      </c>
      <c r="Q17" s="13">
        <f t="shared" si="1"/>
        <v>0</v>
      </c>
      <c r="R17" s="12">
        <v>0</v>
      </c>
      <c r="S17" s="8">
        <v>0</v>
      </c>
      <c r="T17" s="8">
        <v>0</v>
      </c>
      <c r="U17" s="18">
        <f t="shared" si="2"/>
        <v>0</v>
      </c>
      <c r="V17" s="12">
        <v>0</v>
      </c>
      <c r="W17" s="8">
        <v>0</v>
      </c>
      <c r="X17" s="8">
        <v>0</v>
      </c>
      <c r="Y17" s="18">
        <f t="shared" si="3"/>
        <v>0</v>
      </c>
      <c r="Z17" s="12">
        <v>0</v>
      </c>
      <c r="AA17" s="8">
        <v>0</v>
      </c>
      <c r="AB17" s="8">
        <v>0</v>
      </c>
      <c r="AC17" s="18">
        <f t="shared" si="4"/>
        <v>0</v>
      </c>
      <c r="AD17" s="12">
        <v>281</v>
      </c>
      <c r="AE17" s="8">
        <v>3</v>
      </c>
      <c r="AF17" s="8">
        <v>0</v>
      </c>
      <c r="AG17" s="13">
        <f>SUM(AD17:AF17)</f>
        <v>284</v>
      </c>
      <c r="AH17" s="12"/>
      <c r="AI17" s="8"/>
      <c r="AJ17" s="8"/>
      <c r="AK17" s="13"/>
      <c r="AL17" s="12"/>
      <c r="AM17" s="8"/>
      <c r="AN17" s="8"/>
      <c r="AO17" s="13"/>
      <c r="AP17" s="12"/>
      <c r="AQ17" s="8"/>
      <c r="AR17" s="8"/>
      <c r="AS17" s="13"/>
      <c r="AT17" s="12"/>
      <c r="AU17" s="8"/>
      <c r="AV17" s="8"/>
      <c r="AW17" s="13"/>
      <c r="AX17" s="12"/>
      <c r="AY17" s="8"/>
      <c r="AZ17" s="8"/>
      <c r="BA17" s="13"/>
      <c r="BB17" s="9"/>
      <c r="BC17" s="8"/>
      <c r="BD17" s="8"/>
      <c r="BE17" s="18"/>
      <c r="BF17" s="28">
        <f>AG17+AC17+Y17+U17+Q17+M17+AK17+AO17+AS17+AW17+BA17+BE17</f>
        <v>284</v>
      </c>
    </row>
    <row r="18" spans="1:58" s="7" customFormat="1" ht="15" customHeight="1">
      <c r="A18" s="699"/>
      <c r="B18" s="699"/>
      <c r="C18" s="591"/>
      <c r="D18" s="591"/>
      <c r="E18" s="711"/>
      <c r="F18" s="714"/>
      <c r="G18" s="736"/>
      <c r="H18" s="739"/>
      <c r="I18" s="135" t="s">
        <v>40</v>
      </c>
      <c r="J18" s="12">
        <v>0</v>
      </c>
      <c r="K18" s="8">
        <v>0</v>
      </c>
      <c r="L18" s="8">
        <v>0</v>
      </c>
      <c r="M18" s="13">
        <f t="shared" si="0"/>
        <v>0</v>
      </c>
      <c r="N18" s="12">
        <v>0</v>
      </c>
      <c r="O18" s="8">
        <v>0</v>
      </c>
      <c r="P18" s="8">
        <v>0</v>
      </c>
      <c r="Q18" s="13">
        <f t="shared" si="1"/>
        <v>0</v>
      </c>
      <c r="R18" s="12">
        <v>0</v>
      </c>
      <c r="S18" s="8">
        <v>0</v>
      </c>
      <c r="T18" s="8">
        <v>0</v>
      </c>
      <c r="U18" s="18">
        <f t="shared" si="2"/>
        <v>0</v>
      </c>
      <c r="V18" s="12">
        <v>0</v>
      </c>
      <c r="W18" s="8">
        <v>0</v>
      </c>
      <c r="X18" s="8">
        <v>0</v>
      </c>
      <c r="Y18" s="18">
        <f t="shared" si="3"/>
        <v>0</v>
      </c>
      <c r="Z18" s="12">
        <v>0</v>
      </c>
      <c r="AA18" s="8">
        <v>0</v>
      </c>
      <c r="AB18" s="8">
        <v>0</v>
      </c>
      <c r="AC18" s="18">
        <f t="shared" si="4"/>
        <v>0</v>
      </c>
      <c r="AD18" s="12">
        <v>64</v>
      </c>
      <c r="AE18" s="8">
        <v>1</v>
      </c>
      <c r="AF18" s="8">
        <v>0</v>
      </c>
      <c r="AG18" s="13">
        <f>SUM(AD18:AF18)</f>
        <v>65</v>
      </c>
      <c r="AH18" s="12"/>
      <c r="AI18" s="8"/>
      <c r="AJ18" s="8"/>
      <c r="AK18" s="13"/>
      <c r="AL18" s="12"/>
      <c r="AM18" s="8"/>
      <c r="AN18" s="8"/>
      <c r="AO18" s="13"/>
      <c r="AP18" s="12"/>
      <c r="AQ18" s="8"/>
      <c r="AR18" s="8"/>
      <c r="AS18" s="13"/>
      <c r="AT18" s="12"/>
      <c r="AU18" s="8"/>
      <c r="AV18" s="8"/>
      <c r="AW18" s="13"/>
      <c r="AX18" s="12"/>
      <c r="AY18" s="8"/>
      <c r="AZ18" s="8"/>
      <c r="BA18" s="13"/>
      <c r="BB18" s="9"/>
      <c r="BC18" s="8"/>
      <c r="BD18" s="8"/>
      <c r="BE18" s="18"/>
      <c r="BF18" s="28">
        <f>AG18+AC18+Y18+U18+Q18+M18+AK18+AO18+AS18+AW18+BA18+BE18</f>
        <v>65</v>
      </c>
    </row>
    <row r="19" spans="1:58" s="7" customFormat="1" ht="63" customHeight="1">
      <c r="A19" s="699"/>
      <c r="B19" s="699"/>
      <c r="C19" s="591"/>
      <c r="D19" s="591"/>
      <c r="E19" s="711"/>
      <c r="F19" s="714"/>
      <c r="G19" s="736"/>
      <c r="H19" s="740"/>
      <c r="I19" s="165" t="s">
        <v>165</v>
      </c>
      <c r="J19" s="12">
        <v>0</v>
      </c>
      <c r="K19" s="8">
        <v>0</v>
      </c>
      <c r="L19" s="8">
        <v>0</v>
      </c>
      <c r="M19" s="19">
        <f t="shared" si="0"/>
        <v>0</v>
      </c>
      <c r="N19" s="12">
        <v>0</v>
      </c>
      <c r="O19" s="8">
        <v>0</v>
      </c>
      <c r="P19" s="8">
        <v>0</v>
      </c>
      <c r="Q19" s="19">
        <f t="shared" si="1"/>
        <v>0</v>
      </c>
      <c r="R19" s="12">
        <v>0</v>
      </c>
      <c r="S19" s="8">
        <v>0</v>
      </c>
      <c r="T19" s="8">
        <v>0</v>
      </c>
      <c r="U19" s="20">
        <f t="shared" si="2"/>
        <v>0</v>
      </c>
      <c r="V19" s="12">
        <v>0</v>
      </c>
      <c r="W19" s="8">
        <v>0</v>
      </c>
      <c r="X19" s="8">
        <v>0</v>
      </c>
      <c r="Y19" s="20">
        <f t="shared" si="3"/>
        <v>0</v>
      </c>
      <c r="Z19" s="12">
        <v>0</v>
      </c>
      <c r="AA19" s="8">
        <v>0</v>
      </c>
      <c r="AB19" s="8">
        <v>0</v>
      </c>
      <c r="AC19" s="20">
        <f t="shared" si="4"/>
        <v>0</v>
      </c>
      <c r="AD19" s="12">
        <v>393</v>
      </c>
      <c r="AE19" s="8">
        <v>5</v>
      </c>
      <c r="AF19" s="340">
        <v>0</v>
      </c>
      <c r="AG19" s="51">
        <v>76.25</v>
      </c>
      <c r="AH19" s="12"/>
      <c r="AI19" s="8"/>
      <c r="AJ19" s="8"/>
      <c r="AK19" s="13"/>
      <c r="AL19" s="12"/>
      <c r="AM19" s="8"/>
      <c r="AN19" s="8"/>
      <c r="AO19" s="13"/>
      <c r="AP19" s="12"/>
      <c r="AQ19" s="8"/>
      <c r="AR19" s="8"/>
      <c r="AS19" s="13"/>
      <c r="AT19" s="12"/>
      <c r="AU19" s="8"/>
      <c r="AV19" s="340"/>
      <c r="AW19" s="19"/>
      <c r="AX19" s="12"/>
      <c r="AY19" s="8"/>
      <c r="AZ19" s="340"/>
      <c r="BA19" s="19"/>
      <c r="BB19" s="25"/>
      <c r="BC19" s="25"/>
      <c r="BD19" s="25"/>
      <c r="BE19" s="55"/>
      <c r="BF19" s="56">
        <f>(AG19+BE19)/2</f>
        <v>38.125</v>
      </c>
    </row>
    <row r="20" spans="1:58" s="7" customFormat="1" ht="15" customHeight="1">
      <c r="A20" s="699"/>
      <c r="B20" s="699"/>
      <c r="C20" s="591"/>
      <c r="D20" s="591"/>
      <c r="E20" s="711"/>
      <c r="F20" s="714"/>
      <c r="G20" s="736"/>
      <c r="H20" s="730" t="s">
        <v>41</v>
      </c>
      <c r="I20" s="135" t="s">
        <v>42</v>
      </c>
      <c r="J20" s="12">
        <v>0</v>
      </c>
      <c r="K20" s="8">
        <v>0</v>
      </c>
      <c r="L20" s="8">
        <v>0</v>
      </c>
      <c r="M20" s="13">
        <f t="shared" si="0"/>
        <v>0</v>
      </c>
      <c r="N20" s="12">
        <v>0</v>
      </c>
      <c r="O20" s="8">
        <v>0</v>
      </c>
      <c r="P20" s="8">
        <v>0</v>
      </c>
      <c r="Q20" s="13">
        <f t="shared" si="1"/>
        <v>0</v>
      </c>
      <c r="R20" s="12">
        <v>0</v>
      </c>
      <c r="S20" s="8">
        <v>0</v>
      </c>
      <c r="T20" s="8">
        <v>0</v>
      </c>
      <c r="U20" s="18">
        <f t="shared" si="2"/>
        <v>0</v>
      </c>
      <c r="V20" s="12">
        <v>0</v>
      </c>
      <c r="W20" s="8">
        <v>0</v>
      </c>
      <c r="X20" s="8">
        <v>0</v>
      </c>
      <c r="Y20" s="18">
        <f t="shared" si="3"/>
        <v>0</v>
      </c>
      <c r="Z20" s="12">
        <v>0</v>
      </c>
      <c r="AA20" s="8">
        <v>0</v>
      </c>
      <c r="AB20" s="8">
        <v>0</v>
      </c>
      <c r="AC20" s="18">
        <f t="shared" si="4"/>
        <v>0</v>
      </c>
      <c r="AD20" s="12">
        <v>341</v>
      </c>
      <c r="AE20" s="8">
        <v>5</v>
      </c>
      <c r="AF20" s="340">
        <v>0</v>
      </c>
      <c r="AG20" s="13">
        <f>SUM(AD20:AF20)</f>
        <v>346</v>
      </c>
      <c r="AH20" s="12"/>
      <c r="AI20" s="8"/>
      <c r="AJ20" s="8"/>
      <c r="AK20" s="13"/>
      <c r="AL20" s="12"/>
      <c r="AM20" s="8"/>
      <c r="AN20" s="8"/>
      <c r="AO20" s="13"/>
      <c r="AP20" s="12"/>
      <c r="AQ20" s="8"/>
      <c r="AR20" s="8"/>
      <c r="AS20" s="13"/>
      <c r="AT20" s="12"/>
      <c r="AU20" s="8"/>
      <c r="AV20" s="340"/>
      <c r="AW20" s="13"/>
      <c r="AX20" s="12"/>
      <c r="AY20" s="8"/>
      <c r="AZ20" s="340"/>
      <c r="BA20" s="13"/>
      <c r="BB20" s="9"/>
      <c r="BC20" s="8"/>
      <c r="BD20" s="8"/>
      <c r="BE20" s="18"/>
      <c r="BF20" s="28">
        <f>AG20+AC20+Y20+U20+Q20+M20+AK20+AO20+AS20+AW20+BA20+BE20</f>
        <v>346</v>
      </c>
    </row>
    <row r="21" spans="1:58" s="7" customFormat="1" ht="15" customHeight="1">
      <c r="A21" s="699"/>
      <c r="B21" s="699"/>
      <c r="C21" s="591"/>
      <c r="D21" s="591"/>
      <c r="E21" s="711"/>
      <c r="F21" s="714"/>
      <c r="G21" s="736"/>
      <c r="H21" s="731"/>
      <c r="I21" s="135" t="s">
        <v>43</v>
      </c>
      <c r="J21" s="12">
        <v>0</v>
      </c>
      <c r="K21" s="8">
        <v>0</v>
      </c>
      <c r="L21" s="8">
        <v>0</v>
      </c>
      <c r="M21" s="13">
        <f t="shared" si="0"/>
        <v>0</v>
      </c>
      <c r="N21" s="12">
        <v>0</v>
      </c>
      <c r="O21" s="8">
        <v>0</v>
      </c>
      <c r="P21" s="8">
        <v>0</v>
      </c>
      <c r="Q21" s="13">
        <f t="shared" si="1"/>
        <v>0</v>
      </c>
      <c r="R21" s="12">
        <v>0</v>
      </c>
      <c r="S21" s="8">
        <v>0</v>
      </c>
      <c r="T21" s="8">
        <v>0</v>
      </c>
      <c r="U21" s="18">
        <f t="shared" si="2"/>
        <v>0</v>
      </c>
      <c r="V21" s="12">
        <v>0</v>
      </c>
      <c r="W21" s="8">
        <v>0</v>
      </c>
      <c r="X21" s="8">
        <v>0</v>
      </c>
      <c r="Y21" s="18">
        <f t="shared" si="3"/>
        <v>0</v>
      </c>
      <c r="Z21" s="12">
        <v>0</v>
      </c>
      <c r="AA21" s="8">
        <v>0</v>
      </c>
      <c r="AB21" s="8">
        <v>0</v>
      </c>
      <c r="AC21" s="18">
        <f t="shared" si="4"/>
        <v>0</v>
      </c>
      <c r="AD21" s="12">
        <v>52</v>
      </c>
      <c r="AE21" s="8">
        <v>0</v>
      </c>
      <c r="AF21" s="340">
        <v>0</v>
      </c>
      <c r="AG21" s="13">
        <f>SUM(AD21:AF21)</f>
        <v>52</v>
      </c>
      <c r="AH21" s="12"/>
      <c r="AI21" s="8"/>
      <c r="AJ21" s="8"/>
      <c r="AK21" s="13"/>
      <c r="AL21" s="12"/>
      <c r="AM21" s="8"/>
      <c r="AN21" s="8"/>
      <c r="AO21" s="13"/>
      <c r="AP21" s="12"/>
      <c r="AQ21" s="8"/>
      <c r="AR21" s="8"/>
      <c r="AS21" s="13"/>
      <c r="AT21" s="12"/>
      <c r="AU21" s="8"/>
      <c r="AV21" s="340"/>
      <c r="AW21" s="13"/>
      <c r="AX21" s="12"/>
      <c r="AY21" s="8"/>
      <c r="AZ21" s="340"/>
      <c r="BA21" s="13"/>
      <c r="BB21" s="9"/>
      <c r="BC21" s="8"/>
      <c r="BD21" s="8"/>
      <c r="BE21" s="18"/>
      <c r="BF21" s="28">
        <f>AG21+AC21+Y21+U21+Q21+M21+AK21+AO21+AS21+AW21+BA21+BE21</f>
        <v>52</v>
      </c>
    </row>
    <row r="22" spans="1:58" s="7" customFormat="1" ht="15" customHeight="1">
      <c r="A22" s="699"/>
      <c r="B22" s="699"/>
      <c r="C22" s="591"/>
      <c r="D22" s="591"/>
      <c r="E22" s="711"/>
      <c r="F22" s="714"/>
      <c r="G22" s="736"/>
      <c r="H22" s="732" t="s">
        <v>44</v>
      </c>
      <c r="I22" s="135" t="s">
        <v>45</v>
      </c>
      <c r="J22" s="12">
        <v>0</v>
      </c>
      <c r="K22" s="8">
        <v>0</v>
      </c>
      <c r="L22" s="8">
        <v>0</v>
      </c>
      <c r="M22" s="13">
        <f t="shared" si="0"/>
        <v>0</v>
      </c>
      <c r="N22" s="12">
        <v>0</v>
      </c>
      <c r="O22" s="8">
        <v>0</v>
      </c>
      <c r="P22" s="8">
        <v>0</v>
      </c>
      <c r="Q22" s="13">
        <f t="shared" si="1"/>
        <v>0</v>
      </c>
      <c r="R22" s="12">
        <v>0</v>
      </c>
      <c r="S22" s="8">
        <v>0</v>
      </c>
      <c r="T22" s="8">
        <v>0</v>
      </c>
      <c r="U22" s="18">
        <f t="shared" si="2"/>
        <v>0</v>
      </c>
      <c r="V22" s="12">
        <v>0</v>
      </c>
      <c r="W22" s="8">
        <v>0</v>
      </c>
      <c r="X22" s="8">
        <v>0</v>
      </c>
      <c r="Y22" s="18">
        <f t="shared" si="3"/>
        <v>0</v>
      </c>
      <c r="Z22" s="12">
        <v>0</v>
      </c>
      <c r="AA22" s="8">
        <v>0</v>
      </c>
      <c r="AB22" s="8">
        <v>0</v>
      </c>
      <c r="AC22" s="18">
        <f t="shared" si="4"/>
        <v>0</v>
      </c>
      <c r="AD22" s="12">
        <v>4</v>
      </c>
      <c r="AE22" s="8">
        <v>1</v>
      </c>
      <c r="AF22" s="340">
        <v>0</v>
      </c>
      <c r="AG22" s="13">
        <f>SUM(AD22:AF22)</f>
        <v>5</v>
      </c>
      <c r="AH22" s="12"/>
      <c r="AI22" s="8"/>
      <c r="AJ22" s="8"/>
      <c r="AK22" s="13"/>
      <c r="AL22" s="12"/>
      <c r="AM22" s="8"/>
      <c r="AN22" s="8"/>
      <c r="AO22" s="13"/>
      <c r="AP22" s="12"/>
      <c r="AQ22" s="8"/>
      <c r="AR22" s="8"/>
      <c r="AS22" s="13"/>
      <c r="AT22" s="12"/>
      <c r="AU22" s="8"/>
      <c r="AV22" s="340"/>
      <c r="AW22" s="13"/>
      <c r="AX22" s="12"/>
      <c r="AY22" s="8"/>
      <c r="AZ22" s="340"/>
      <c r="BA22" s="13"/>
      <c r="BB22" s="9"/>
      <c r="BC22" s="8"/>
      <c r="BD22" s="8"/>
      <c r="BE22" s="18"/>
      <c r="BF22" s="28">
        <f>AG22+AC22+Y22+U22+Q22+M22+AK22+AO22+AS22+AW22+BA22+BE22</f>
        <v>5</v>
      </c>
    </row>
    <row r="23" spans="1:58" s="7" customFormat="1" ht="15" customHeight="1" thickBot="1">
      <c r="A23" s="699"/>
      <c r="B23" s="699"/>
      <c r="C23" s="591"/>
      <c r="D23" s="591"/>
      <c r="E23" s="712"/>
      <c r="F23" s="715"/>
      <c r="G23" s="737"/>
      <c r="H23" s="733"/>
      <c r="I23" s="137" t="s">
        <v>46</v>
      </c>
      <c r="J23" s="39">
        <v>0</v>
      </c>
      <c r="K23" s="24">
        <v>0</v>
      </c>
      <c r="L23" s="24">
        <v>0</v>
      </c>
      <c r="M23" s="115">
        <f t="shared" si="0"/>
        <v>0</v>
      </c>
      <c r="N23" s="39">
        <v>0</v>
      </c>
      <c r="O23" s="24">
        <v>0</v>
      </c>
      <c r="P23" s="24">
        <v>0</v>
      </c>
      <c r="Q23" s="115">
        <f t="shared" si="1"/>
        <v>0</v>
      </c>
      <c r="R23" s="39">
        <v>0</v>
      </c>
      <c r="S23" s="24">
        <v>0</v>
      </c>
      <c r="T23" s="24">
        <v>0</v>
      </c>
      <c r="U23" s="26">
        <f t="shared" si="2"/>
        <v>0</v>
      </c>
      <c r="V23" s="39">
        <v>0</v>
      </c>
      <c r="W23" s="24">
        <v>0</v>
      </c>
      <c r="X23" s="24">
        <v>0</v>
      </c>
      <c r="Y23" s="26">
        <f t="shared" si="3"/>
        <v>0</v>
      </c>
      <c r="Z23" s="39">
        <v>0</v>
      </c>
      <c r="AA23" s="24">
        <v>0</v>
      </c>
      <c r="AB23" s="24">
        <v>0</v>
      </c>
      <c r="AC23" s="26">
        <f t="shared" si="4"/>
        <v>0</v>
      </c>
      <c r="AD23" s="14">
        <v>25</v>
      </c>
      <c r="AE23" s="15">
        <v>0</v>
      </c>
      <c r="AF23" s="341">
        <v>0</v>
      </c>
      <c r="AG23" s="16">
        <f>SUM(AD23:AF23)</f>
        <v>25</v>
      </c>
      <c r="AH23" s="14"/>
      <c r="AI23" s="15"/>
      <c r="AJ23" s="15"/>
      <c r="AK23" s="16"/>
      <c r="AL23" s="14"/>
      <c r="AM23" s="15"/>
      <c r="AN23" s="15"/>
      <c r="AO23" s="16"/>
      <c r="AP23" s="14"/>
      <c r="AQ23" s="15"/>
      <c r="AR23" s="15"/>
      <c r="AS23" s="16"/>
      <c r="AT23" s="14"/>
      <c r="AU23" s="15"/>
      <c r="AV23" s="341"/>
      <c r="AW23" s="16"/>
      <c r="AX23" s="14"/>
      <c r="AY23" s="15"/>
      <c r="AZ23" s="341"/>
      <c r="BA23" s="16"/>
      <c r="BB23" s="118"/>
      <c r="BC23" s="15"/>
      <c r="BD23" s="15"/>
      <c r="BE23" s="202"/>
      <c r="BF23" s="29">
        <f>AG23+AC23+Y23+U23+Q23+M23+AK23+AO23+AS23+AW23+BA23+BE23</f>
        <v>25</v>
      </c>
    </row>
    <row r="24" spans="1:58" s="7" customFormat="1" ht="15" customHeight="1" thickBot="1">
      <c r="A24" s="699"/>
      <c r="B24" s="699"/>
      <c r="C24" s="591"/>
      <c r="D24" s="591"/>
      <c r="E24" s="710" t="s">
        <v>166</v>
      </c>
      <c r="F24" s="713">
        <v>0.7</v>
      </c>
      <c r="G24" s="735" t="s">
        <v>167</v>
      </c>
      <c r="H24" s="738" t="s">
        <v>35</v>
      </c>
      <c r="I24" s="134" t="s">
        <v>36</v>
      </c>
      <c r="J24" s="10">
        <v>0</v>
      </c>
      <c r="K24" s="11">
        <v>0</v>
      </c>
      <c r="L24" s="11">
        <v>0</v>
      </c>
      <c r="M24" s="201">
        <f>SUM(J24:L24)</f>
        <v>0</v>
      </c>
      <c r="N24" s="10">
        <v>0</v>
      </c>
      <c r="O24" s="11">
        <v>0</v>
      </c>
      <c r="P24" s="11">
        <v>0</v>
      </c>
      <c r="Q24" s="200">
        <f t="shared" si="1"/>
        <v>0</v>
      </c>
      <c r="R24" s="21">
        <v>0</v>
      </c>
      <c r="S24" s="11">
        <v>0</v>
      </c>
      <c r="T24" s="11">
        <v>0</v>
      </c>
      <c r="U24" s="200">
        <f t="shared" si="2"/>
        <v>0</v>
      </c>
      <c r="V24" s="21">
        <v>0</v>
      </c>
      <c r="W24" s="11">
        <v>0</v>
      </c>
      <c r="X24" s="11">
        <v>0</v>
      </c>
      <c r="Y24" s="200">
        <f t="shared" si="3"/>
        <v>0</v>
      </c>
      <c r="Z24" s="21">
        <v>0</v>
      </c>
      <c r="AA24" s="11">
        <v>0</v>
      </c>
      <c r="AB24" s="11">
        <v>0</v>
      </c>
      <c r="AC24" s="200">
        <f t="shared" si="4"/>
        <v>0</v>
      </c>
      <c r="AD24" s="194">
        <v>0</v>
      </c>
      <c r="AE24" s="191">
        <v>0</v>
      </c>
      <c r="AF24" s="335">
        <v>0</v>
      </c>
      <c r="AG24" s="197">
        <v>0</v>
      </c>
      <c r="AH24" s="58"/>
      <c r="AI24" s="57"/>
      <c r="AJ24" s="57"/>
      <c r="AK24" s="188"/>
      <c r="AL24" s="58"/>
      <c r="AM24" s="57"/>
      <c r="AN24" s="57"/>
      <c r="AO24" s="188"/>
      <c r="AP24" s="58"/>
      <c r="AQ24" s="57"/>
      <c r="AR24" s="57"/>
      <c r="AS24" s="188"/>
      <c r="AT24" s="189"/>
      <c r="AU24" s="57"/>
      <c r="AV24" s="336"/>
      <c r="AW24" s="188"/>
      <c r="AX24" s="189"/>
      <c r="AY24" s="57"/>
      <c r="AZ24" s="336"/>
      <c r="BA24" s="188"/>
      <c r="BB24" s="190"/>
      <c r="BC24" s="191"/>
      <c r="BD24" s="191"/>
      <c r="BE24" s="192"/>
      <c r="BF24" s="263">
        <f aca="true" t="shared" si="5" ref="BF24:BF43">AG24+AC24+Y24+U24+Q24+M24+AK24+AO24+AS24+AW24+BA24+BE24</f>
        <v>0</v>
      </c>
    </row>
    <row r="25" spans="1:58" s="7" customFormat="1" ht="15" customHeight="1" thickBot="1">
      <c r="A25" s="699"/>
      <c r="B25" s="699"/>
      <c r="C25" s="591"/>
      <c r="D25" s="591"/>
      <c r="E25" s="711"/>
      <c r="F25" s="714"/>
      <c r="G25" s="736"/>
      <c r="H25" s="739"/>
      <c r="I25" s="135" t="s">
        <v>37</v>
      </c>
      <c r="J25" s="12">
        <v>0</v>
      </c>
      <c r="K25" s="8">
        <v>0</v>
      </c>
      <c r="L25" s="8">
        <v>0</v>
      </c>
      <c r="M25" s="20">
        <f>SUM(J25:L25)</f>
        <v>0</v>
      </c>
      <c r="N25" s="12">
        <v>0</v>
      </c>
      <c r="O25" s="8">
        <v>0</v>
      </c>
      <c r="P25" s="8">
        <v>0</v>
      </c>
      <c r="Q25" s="19">
        <f t="shared" si="1"/>
        <v>0</v>
      </c>
      <c r="R25" s="9">
        <v>0</v>
      </c>
      <c r="S25" s="8">
        <v>0</v>
      </c>
      <c r="T25" s="8">
        <v>0</v>
      </c>
      <c r="U25" s="19">
        <f t="shared" si="2"/>
        <v>0</v>
      </c>
      <c r="V25" s="9">
        <v>0</v>
      </c>
      <c r="W25" s="8">
        <v>0</v>
      </c>
      <c r="X25" s="8">
        <v>0</v>
      </c>
      <c r="Y25" s="19">
        <f t="shared" si="3"/>
        <v>0</v>
      </c>
      <c r="Z25" s="9">
        <v>0</v>
      </c>
      <c r="AA25" s="8">
        <v>0</v>
      </c>
      <c r="AB25" s="8">
        <v>0</v>
      </c>
      <c r="AC25" s="19">
        <f t="shared" si="4"/>
        <v>0</v>
      </c>
      <c r="AD25" s="12">
        <v>6</v>
      </c>
      <c r="AE25" s="8">
        <v>0</v>
      </c>
      <c r="AF25" s="340">
        <v>0</v>
      </c>
      <c r="AG25" s="13">
        <v>6</v>
      </c>
      <c r="AH25" s="58"/>
      <c r="AI25" s="57"/>
      <c r="AJ25" s="57"/>
      <c r="AK25" s="188"/>
      <c r="AL25" s="58"/>
      <c r="AM25" s="57"/>
      <c r="AN25" s="57"/>
      <c r="AO25" s="188"/>
      <c r="AP25" s="58"/>
      <c r="AQ25" s="57"/>
      <c r="AR25" s="57"/>
      <c r="AS25" s="188"/>
      <c r="AT25" s="189"/>
      <c r="AU25" s="57"/>
      <c r="AV25" s="336"/>
      <c r="AW25" s="188"/>
      <c r="AX25" s="189"/>
      <c r="AY25" s="57"/>
      <c r="AZ25" s="336"/>
      <c r="BA25" s="188"/>
      <c r="BB25" s="190"/>
      <c r="BC25" s="191"/>
      <c r="BD25" s="191"/>
      <c r="BE25" s="192"/>
      <c r="BF25" s="40">
        <f t="shared" si="5"/>
        <v>6</v>
      </c>
    </row>
    <row r="26" spans="1:58" s="7" customFormat="1" ht="15" customHeight="1" thickBot="1">
      <c r="A26" s="699"/>
      <c r="B26" s="699"/>
      <c r="C26" s="591"/>
      <c r="D26" s="591"/>
      <c r="E26" s="711"/>
      <c r="F26" s="714"/>
      <c r="G26" s="736"/>
      <c r="H26" s="739"/>
      <c r="I26" s="135" t="s">
        <v>38</v>
      </c>
      <c r="J26" s="12">
        <v>0</v>
      </c>
      <c r="K26" s="8">
        <v>0</v>
      </c>
      <c r="L26" s="8">
        <v>0</v>
      </c>
      <c r="M26" s="18">
        <f>SUM(J26:L26)</f>
        <v>0</v>
      </c>
      <c r="N26" s="12">
        <v>0</v>
      </c>
      <c r="O26" s="8">
        <v>0</v>
      </c>
      <c r="P26" s="8">
        <v>0</v>
      </c>
      <c r="Q26" s="13">
        <f>SUM(N26:P26)</f>
        <v>0</v>
      </c>
      <c r="R26" s="9">
        <v>0</v>
      </c>
      <c r="S26" s="8">
        <v>0</v>
      </c>
      <c r="T26" s="8">
        <v>0</v>
      </c>
      <c r="U26" s="13">
        <f>SUM(R26:T26)</f>
        <v>0</v>
      </c>
      <c r="V26" s="9">
        <v>0</v>
      </c>
      <c r="W26" s="8">
        <v>0</v>
      </c>
      <c r="X26" s="8">
        <v>0</v>
      </c>
      <c r="Y26" s="13">
        <f>SUM(V26:X26)</f>
        <v>0</v>
      </c>
      <c r="Z26" s="9">
        <v>0</v>
      </c>
      <c r="AA26" s="8">
        <v>0</v>
      </c>
      <c r="AB26" s="8">
        <v>0</v>
      </c>
      <c r="AC26" s="13">
        <f>SUM(Z26:AB26)</f>
        <v>0</v>
      </c>
      <c r="AD26" s="12">
        <v>64</v>
      </c>
      <c r="AE26" s="8">
        <v>2</v>
      </c>
      <c r="AF26" s="340">
        <v>0</v>
      </c>
      <c r="AG26" s="13">
        <v>66</v>
      </c>
      <c r="AH26" s="58"/>
      <c r="AI26" s="57"/>
      <c r="AJ26" s="57"/>
      <c r="AK26" s="188"/>
      <c r="AL26" s="58"/>
      <c r="AM26" s="57"/>
      <c r="AN26" s="57"/>
      <c r="AO26" s="188"/>
      <c r="AP26" s="58"/>
      <c r="AQ26" s="57"/>
      <c r="AR26" s="57"/>
      <c r="AS26" s="188"/>
      <c r="AT26" s="189"/>
      <c r="AU26" s="57"/>
      <c r="AV26" s="336"/>
      <c r="AW26" s="188"/>
      <c r="AX26" s="189"/>
      <c r="AY26" s="57"/>
      <c r="AZ26" s="336"/>
      <c r="BA26" s="188"/>
      <c r="BB26" s="190"/>
      <c r="BC26" s="191"/>
      <c r="BD26" s="191"/>
      <c r="BE26" s="192"/>
      <c r="BF26" s="40">
        <f t="shared" si="5"/>
        <v>66</v>
      </c>
    </row>
    <row r="27" spans="1:58" s="7" customFormat="1" ht="15" customHeight="1" thickBot="1">
      <c r="A27" s="699"/>
      <c r="B27" s="699"/>
      <c r="C27" s="591"/>
      <c r="D27" s="591"/>
      <c r="E27" s="711"/>
      <c r="F27" s="714"/>
      <c r="G27" s="736"/>
      <c r="H27" s="739"/>
      <c r="I27" s="135" t="s">
        <v>39</v>
      </c>
      <c r="J27" s="12">
        <v>0</v>
      </c>
      <c r="K27" s="8">
        <v>0</v>
      </c>
      <c r="L27" s="8">
        <v>0</v>
      </c>
      <c r="M27" s="18">
        <f aca="true" t="shared" si="6" ref="M27:M35">SUM(J27:L27)</f>
        <v>0</v>
      </c>
      <c r="N27" s="12">
        <v>0</v>
      </c>
      <c r="O27" s="8">
        <v>0</v>
      </c>
      <c r="P27" s="8">
        <v>0</v>
      </c>
      <c r="Q27" s="13">
        <f aca="true" t="shared" si="7" ref="Q27:Q36">SUM(N27:P27)</f>
        <v>0</v>
      </c>
      <c r="R27" s="9">
        <v>0</v>
      </c>
      <c r="S27" s="8">
        <v>0</v>
      </c>
      <c r="T27" s="8">
        <v>0</v>
      </c>
      <c r="U27" s="13">
        <f aca="true" t="shared" si="8" ref="U27:U36">SUM(R27:T27)</f>
        <v>0</v>
      </c>
      <c r="V27" s="9">
        <v>0</v>
      </c>
      <c r="W27" s="8">
        <v>0</v>
      </c>
      <c r="X27" s="8">
        <v>0</v>
      </c>
      <c r="Y27" s="13">
        <f aca="true" t="shared" si="9" ref="Y27:Y36">SUM(V27:X27)</f>
        <v>0</v>
      </c>
      <c r="Z27" s="9">
        <v>0</v>
      </c>
      <c r="AA27" s="8">
        <v>0</v>
      </c>
      <c r="AB27" s="8">
        <v>0</v>
      </c>
      <c r="AC27" s="13">
        <f aca="true" t="shared" si="10" ref="AC27:AC36">SUM(Z27:AB27)</f>
        <v>0</v>
      </c>
      <c r="AD27" s="12">
        <v>368</v>
      </c>
      <c r="AE27" s="8">
        <v>2</v>
      </c>
      <c r="AF27" s="340">
        <v>0</v>
      </c>
      <c r="AG27" s="13">
        <v>370</v>
      </c>
      <c r="AH27" s="58"/>
      <c r="AI27" s="57"/>
      <c r="AJ27" s="57"/>
      <c r="AK27" s="188"/>
      <c r="AL27" s="58"/>
      <c r="AM27" s="57"/>
      <c r="AN27" s="57"/>
      <c r="AO27" s="188"/>
      <c r="AP27" s="58"/>
      <c r="AQ27" s="57"/>
      <c r="AR27" s="57"/>
      <c r="AS27" s="188"/>
      <c r="AT27" s="189"/>
      <c r="AU27" s="57"/>
      <c r="AV27" s="336"/>
      <c r="AW27" s="188"/>
      <c r="AX27" s="189"/>
      <c r="AY27" s="57"/>
      <c r="AZ27" s="336"/>
      <c r="BA27" s="188"/>
      <c r="BB27" s="190"/>
      <c r="BC27" s="191"/>
      <c r="BD27" s="191"/>
      <c r="BE27" s="192"/>
      <c r="BF27" s="40">
        <f t="shared" si="5"/>
        <v>370</v>
      </c>
    </row>
    <row r="28" spans="1:58" s="7" customFormat="1" ht="15" customHeight="1" thickBot="1">
      <c r="A28" s="699"/>
      <c r="B28" s="699"/>
      <c r="C28" s="591"/>
      <c r="D28" s="591"/>
      <c r="E28" s="711"/>
      <c r="F28" s="714"/>
      <c r="G28" s="736"/>
      <c r="H28" s="739"/>
      <c r="I28" s="135" t="s">
        <v>40</v>
      </c>
      <c r="J28" s="12">
        <v>0</v>
      </c>
      <c r="K28" s="8">
        <v>0</v>
      </c>
      <c r="L28" s="8">
        <v>0</v>
      </c>
      <c r="M28" s="18">
        <f t="shared" si="6"/>
        <v>0</v>
      </c>
      <c r="N28" s="12">
        <v>0</v>
      </c>
      <c r="O28" s="8">
        <v>0</v>
      </c>
      <c r="P28" s="8">
        <v>0</v>
      </c>
      <c r="Q28" s="13">
        <f t="shared" si="7"/>
        <v>0</v>
      </c>
      <c r="R28" s="9">
        <v>0</v>
      </c>
      <c r="S28" s="8">
        <v>0</v>
      </c>
      <c r="T28" s="8">
        <v>0</v>
      </c>
      <c r="U28" s="13">
        <f t="shared" si="8"/>
        <v>0</v>
      </c>
      <c r="V28" s="9">
        <v>0</v>
      </c>
      <c r="W28" s="8">
        <v>0</v>
      </c>
      <c r="X28" s="8">
        <v>0</v>
      </c>
      <c r="Y28" s="13">
        <f t="shared" si="9"/>
        <v>0</v>
      </c>
      <c r="Z28" s="9">
        <v>0</v>
      </c>
      <c r="AA28" s="8">
        <v>0</v>
      </c>
      <c r="AB28" s="8">
        <v>0</v>
      </c>
      <c r="AC28" s="13">
        <f t="shared" si="10"/>
        <v>0</v>
      </c>
      <c r="AD28" s="182">
        <v>80</v>
      </c>
      <c r="AE28" s="183">
        <v>0</v>
      </c>
      <c r="AF28" s="422">
        <v>0</v>
      </c>
      <c r="AG28" s="184">
        <v>80</v>
      </c>
      <c r="AH28" s="58"/>
      <c r="AI28" s="57"/>
      <c r="AJ28" s="57"/>
      <c r="AK28" s="188"/>
      <c r="AL28" s="58"/>
      <c r="AM28" s="57"/>
      <c r="AN28" s="57"/>
      <c r="AO28" s="188"/>
      <c r="AP28" s="58"/>
      <c r="AQ28" s="57"/>
      <c r="AR28" s="57"/>
      <c r="AS28" s="188"/>
      <c r="AT28" s="189"/>
      <c r="AU28" s="57"/>
      <c r="AV28" s="336"/>
      <c r="AW28" s="188"/>
      <c r="AX28" s="189"/>
      <c r="AY28" s="57"/>
      <c r="AZ28" s="336"/>
      <c r="BA28" s="188"/>
      <c r="BB28" s="190"/>
      <c r="BC28" s="191"/>
      <c r="BD28" s="191"/>
      <c r="BE28" s="192"/>
      <c r="BF28" s="40">
        <f t="shared" si="5"/>
        <v>80</v>
      </c>
    </row>
    <row r="29" spans="1:58" s="7" customFormat="1" ht="72" customHeight="1" thickBot="1">
      <c r="A29" s="699"/>
      <c r="B29" s="699"/>
      <c r="C29" s="591"/>
      <c r="D29" s="591"/>
      <c r="E29" s="711"/>
      <c r="F29" s="714"/>
      <c r="G29" s="736"/>
      <c r="H29" s="740"/>
      <c r="I29" s="165" t="s">
        <v>167</v>
      </c>
      <c r="J29" s="12">
        <v>0</v>
      </c>
      <c r="K29" s="8">
        <v>0</v>
      </c>
      <c r="L29" s="8">
        <v>0</v>
      </c>
      <c r="M29" s="18">
        <f t="shared" si="6"/>
        <v>0</v>
      </c>
      <c r="N29" s="12">
        <v>0</v>
      </c>
      <c r="O29" s="8">
        <v>0</v>
      </c>
      <c r="P29" s="8">
        <v>0</v>
      </c>
      <c r="Q29" s="13">
        <f t="shared" si="7"/>
        <v>0</v>
      </c>
      <c r="R29" s="9">
        <v>0</v>
      </c>
      <c r="S29" s="8">
        <v>0</v>
      </c>
      <c r="T29" s="8">
        <v>0</v>
      </c>
      <c r="U29" s="13">
        <f t="shared" si="8"/>
        <v>0</v>
      </c>
      <c r="V29" s="9">
        <v>0</v>
      </c>
      <c r="W29" s="8">
        <v>0</v>
      </c>
      <c r="X29" s="8">
        <v>0</v>
      </c>
      <c r="Y29" s="13">
        <f t="shared" si="9"/>
        <v>0</v>
      </c>
      <c r="Z29" s="9">
        <v>0</v>
      </c>
      <c r="AA29" s="8">
        <v>0</v>
      </c>
      <c r="AB29" s="8">
        <v>0</v>
      </c>
      <c r="AC29" s="13">
        <f t="shared" si="10"/>
        <v>0</v>
      </c>
      <c r="AD29" s="182">
        <v>518</v>
      </c>
      <c r="AE29" s="183">
        <v>4</v>
      </c>
      <c r="AF29" s="422">
        <v>0</v>
      </c>
      <c r="AG29" s="259">
        <v>57.94</v>
      </c>
      <c r="AH29" s="58"/>
      <c r="AI29" s="57"/>
      <c r="AJ29" s="57"/>
      <c r="AK29" s="188"/>
      <c r="AL29" s="58"/>
      <c r="AM29" s="57"/>
      <c r="AN29" s="57"/>
      <c r="AO29" s="188"/>
      <c r="AP29" s="58"/>
      <c r="AQ29" s="57"/>
      <c r="AR29" s="57"/>
      <c r="AS29" s="188"/>
      <c r="AT29" s="189"/>
      <c r="AU29" s="57"/>
      <c r="AV29" s="336"/>
      <c r="AW29" s="188"/>
      <c r="AX29" s="189"/>
      <c r="AY29" s="57"/>
      <c r="AZ29" s="336"/>
      <c r="BA29" s="188"/>
      <c r="BB29" s="190"/>
      <c r="BC29" s="191"/>
      <c r="BD29" s="191"/>
      <c r="BE29" s="192"/>
      <c r="BF29" s="56">
        <f>(AG29+BE29)/2</f>
        <v>28.97</v>
      </c>
    </row>
    <row r="30" spans="1:58" s="7" customFormat="1" ht="15" customHeight="1" thickBot="1">
      <c r="A30" s="699"/>
      <c r="B30" s="699"/>
      <c r="C30" s="591"/>
      <c r="D30" s="591"/>
      <c r="E30" s="711"/>
      <c r="F30" s="714"/>
      <c r="G30" s="736"/>
      <c r="H30" s="730" t="s">
        <v>41</v>
      </c>
      <c r="I30" s="135" t="s">
        <v>42</v>
      </c>
      <c r="J30" s="12">
        <v>0</v>
      </c>
      <c r="K30" s="8">
        <v>0</v>
      </c>
      <c r="L30" s="8">
        <v>0</v>
      </c>
      <c r="M30" s="18">
        <f t="shared" si="6"/>
        <v>0</v>
      </c>
      <c r="N30" s="12">
        <v>0</v>
      </c>
      <c r="O30" s="8">
        <v>0</v>
      </c>
      <c r="P30" s="8">
        <v>0</v>
      </c>
      <c r="Q30" s="13">
        <f t="shared" si="7"/>
        <v>0</v>
      </c>
      <c r="R30" s="9">
        <v>0</v>
      </c>
      <c r="S30" s="8">
        <v>0</v>
      </c>
      <c r="T30" s="8">
        <v>0</v>
      </c>
      <c r="U30" s="13">
        <f t="shared" si="8"/>
        <v>0</v>
      </c>
      <c r="V30" s="9">
        <v>0</v>
      </c>
      <c r="W30" s="8">
        <v>0</v>
      </c>
      <c r="X30" s="8">
        <v>0</v>
      </c>
      <c r="Y30" s="13">
        <f t="shared" si="9"/>
        <v>0</v>
      </c>
      <c r="Z30" s="9">
        <v>0</v>
      </c>
      <c r="AA30" s="8">
        <v>0</v>
      </c>
      <c r="AB30" s="8">
        <v>0</v>
      </c>
      <c r="AC30" s="13">
        <f t="shared" si="10"/>
        <v>0</v>
      </c>
      <c r="AD30" s="12">
        <v>424</v>
      </c>
      <c r="AE30" s="8">
        <v>3</v>
      </c>
      <c r="AF30" s="340">
        <v>0</v>
      </c>
      <c r="AG30" s="13">
        <v>427</v>
      </c>
      <c r="AH30" s="58"/>
      <c r="AI30" s="57"/>
      <c r="AJ30" s="57"/>
      <c r="AK30" s="188"/>
      <c r="AL30" s="58"/>
      <c r="AM30" s="57"/>
      <c r="AN30" s="57"/>
      <c r="AO30" s="188"/>
      <c r="AP30" s="58"/>
      <c r="AQ30" s="57"/>
      <c r="AR30" s="57"/>
      <c r="AS30" s="188"/>
      <c r="AT30" s="189"/>
      <c r="AU30" s="57"/>
      <c r="AV30" s="336"/>
      <c r="AW30" s="188"/>
      <c r="AX30" s="189"/>
      <c r="AY30" s="57"/>
      <c r="AZ30" s="336"/>
      <c r="BA30" s="188"/>
      <c r="BB30" s="190"/>
      <c r="BC30" s="191"/>
      <c r="BD30" s="191"/>
      <c r="BE30" s="192"/>
      <c r="BF30" s="40">
        <f t="shared" si="5"/>
        <v>427</v>
      </c>
    </row>
    <row r="31" spans="1:58" s="7" customFormat="1" ht="15" customHeight="1" thickBot="1">
      <c r="A31" s="699"/>
      <c r="B31" s="699"/>
      <c r="C31" s="591"/>
      <c r="D31" s="591"/>
      <c r="E31" s="711"/>
      <c r="F31" s="714"/>
      <c r="G31" s="736"/>
      <c r="H31" s="731"/>
      <c r="I31" s="135" t="s">
        <v>43</v>
      </c>
      <c r="J31" s="12">
        <v>0</v>
      </c>
      <c r="K31" s="8">
        <v>0</v>
      </c>
      <c r="L31" s="8">
        <v>0</v>
      </c>
      <c r="M31" s="20">
        <f t="shared" si="6"/>
        <v>0</v>
      </c>
      <c r="N31" s="12">
        <v>0</v>
      </c>
      <c r="O31" s="8">
        <v>0</v>
      </c>
      <c r="P31" s="8">
        <v>0</v>
      </c>
      <c r="Q31" s="19">
        <f t="shared" si="7"/>
        <v>0</v>
      </c>
      <c r="R31" s="9">
        <v>0</v>
      </c>
      <c r="S31" s="8">
        <v>0</v>
      </c>
      <c r="T31" s="8">
        <v>0</v>
      </c>
      <c r="U31" s="19">
        <f t="shared" si="8"/>
        <v>0</v>
      </c>
      <c r="V31" s="9">
        <v>0</v>
      </c>
      <c r="W31" s="8">
        <v>0</v>
      </c>
      <c r="X31" s="8">
        <v>0</v>
      </c>
      <c r="Y31" s="19">
        <f t="shared" si="9"/>
        <v>0</v>
      </c>
      <c r="Z31" s="9">
        <v>0</v>
      </c>
      <c r="AA31" s="8">
        <v>0</v>
      </c>
      <c r="AB31" s="8">
        <v>0</v>
      </c>
      <c r="AC31" s="19">
        <f t="shared" si="10"/>
        <v>0</v>
      </c>
      <c r="AD31" s="12">
        <v>94</v>
      </c>
      <c r="AE31" s="8">
        <v>1</v>
      </c>
      <c r="AF31" s="340">
        <v>0</v>
      </c>
      <c r="AG31" s="13">
        <v>95</v>
      </c>
      <c r="AH31" s="58"/>
      <c r="AI31" s="57"/>
      <c r="AJ31" s="57"/>
      <c r="AK31" s="188"/>
      <c r="AL31" s="58"/>
      <c r="AM31" s="57"/>
      <c r="AN31" s="57"/>
      <c r="AO31" s="188"/>
      <c r="AP31" s="58"/>
      <c r="AQ31" s="57"/>
      <c r="AR31" s="57"/>
      <c r="AS31" s="188"/>
      <c r="AT31" s="189"/>
      <c r="AU31" s="57"/>
      <c r="AV31" s="336"/>
      <c r="AW31" s="188"/>
      <c r="AX31" s="189"/>
      <c r="AY31" s="57"/>
      <c r="AZ31" s="336"/>
      <c r="BA31" s="188"/>
      <c r="BB31" s="190"/>
      <c r="BC31" s="191"/>
      <c r="BD31" s="191"/>
      <c r="BE31" s="192"/>
      <c r="BF31" s="40">
        <f t="shared" si="5"/>
        <v>95</v>
      </c>
    </row>
    <row r="32" spans="1:58" s="7" customFormat="1" ht="15" customHeight="1" thickBot="1">
      <c r="A32" s="699"/>
      <c r="B32" s="699"/>
      <c r="C32" s="591"/>
      <c r="D32" s="591"/>
      <c r="E32" s="711"/>
      <c r="F32" s="714"/>
      <c r="G32" s="736"/>
      <c r="H32" s="732" t="s">
        <v>44</v>
      </c>
      <c r="I32" s="135" t="s">
        <v>45</v>
      </c>
      <c r="J32" s="12">
        <v>0</v>
      </c>
      <c r="K32" s="8">
        <v>0</v>
      </c>
      <c r="L32" s="8">
        <v>0</v>
      </c>
      <c r="M32" s="18">
        <f t="shared" si="6"/>
        <v>0</v>
      </c>
      <c r="N32" s="12">
        <v>0</v>
      </c>
      <c r="O32" s="8">
        <v>0</v>
      </c>
      <c r="P32" s="8">
        <v>0</v>
      </c>
      <c r="Q32" s="13">
        <f t="shared" si="7"/>
        <v>0</v>
      </c>
      <c r="R32" s="9">
        <v>0</v>
      </c>
      <c r="S32" s="8">
        <v>0</v>
      </c>
      <c r="T32" s="8">
        <v>0</v>
      </c>
      <c r="U32" s="13">
        <f t="shared" si="8"/>
        <v>0</v>
      </c>
      <c r="V32" s="9">
        <v>0</v>
      </c>
      <c r="W32" s="8">
        <v>0</v>
      </c>
      <c r="X32" s="8">
        <v>0</v>
      </c>
      <c r="Y32" s="13">
        <f t="shared" si="9"/>
        <v>0</v>
      </c>
      <c r="Z32" s="9">
        <v>0</v>
      </c>
      <c r="AA32" s="8">
        <v>0</v>
      </c>
      <c r="AB32" s="8">
        <v>0</v>
      </c>
      <c r="AC32" s="13">
        <f t="shared" si="10"/>
        <v>0</v>
      </c>
      <c r="AD32" s="12">
        <v>5</v>
      </c>
      <c r="AE32" s="8">
        <v>0</v>
      </c>
      <c r="AF32" s="340">
        <v>0</v>
      </c>
      <c r="AG32" s="13">
        <v>5</v>
      </c>
      <c r="AH32" s="58"/>
      <c r="AI32" s="57"/>
      <c r="AJ32" s="57"/>
      <c r="AK32" s="188"/>
      <c r="AL32" s="58"/>
      <c r="AM32" s="57"/>
      <c r="AN32" s="57"/>
      <c r="AO32" s="188"/>
      <c r="AP32" s="58"/>
      <c r="AQ32" s="57"/>
      <c r="AR32" s="57"/>
      <c r="AS32" s="188"/>
      <c r="AT32" s="189"/>
      <c r="AU32" s="57"/>
      <c r="AV32" s="336"/>
      <c r="AW32" s="188"/>
      <c r="AX32" s="189"/>
      <c r="AY32" s="57"/>
      <c r="AZ32" s="336"/>
      <c r="BA32" s="188"/>
      <c r="BB32" s="190"/>
      <c r="BC32" s="191"/>
      <c r="BD32" s="191"/>
      <c r="BE32" s="192"/>
      <c r="BF32" s="40">
        <f t="shared" si="5"/>
        <v>5</v>
      </c>
    </row>
    <row r="33" spans="1:58" s="7" customFormat="1" ht="15" customHeight="1" thickBot="1">
      <c r="A33" s="699"/>
      <c r="B33" s="699"/>
      <c r="C33" s="591"/>
      <c r="D33" s="591"/>
      <c r="E33" s="712"/>
      <c r="F33" s="715"/>
      <c r="G33" s="737"/>
      <c r="H33" s="733"/>
      <c r="I33" s="137" t="s">
        <v>46</v>
      </c>
      <c r="J33" s="14">
        <v>0</v>
      </c>
      <c r="K33" s="15">
        <v>0</v>
      </c>
      <c r="L33" s="15">
        <v>0</v>
      </c>
      <c r="M33" s="202">
        <f t="shared" si="6"/>
        <v>0</v>
      </c>
      <c r="N33" s="14">
        <v>0</v>
      </c>
      <c r="O33" s="15">
        <v>0</v>
      </c>
      <c r="P33" s="15">
        <v>0</v>
      </c>
      <c r="Q33" s="16">
        <f t="shared" si="7"/>
        <v>0</v>
      </c>
      <c r="R33" s="118">
        <v>0</v>
      </c>
      <c r="S33" s="15">
        <v>0</v>
      </c>
      <c r="T33" s="15">
        <v>0</v>
      </c>
      <c r="U33" s="16">
        <f t="shared" si="8"/>
        <v>0</v>
      </c>
      <c r="V33" s="118">
        <v>0</v>
      </c>
      <c r="W33" s="15">
        <v>0</v>
      </c>
      <c r="X33" s="15">
        <v>0</v>
      </c>
      <c r="Y33" s="16">
        <f t="shared" si="9"/>
        <v>0</v>
      </c>
      <c r="Z33" s="118">
        <v>0</v>
      </c>
      <c r="AA33" s="15">
        <v>0</v>
      </c>
      <c r="AB33" s="15">
        <v>0</v>
      </c>
      <c r="AC33" s="16">
        <f t="shared" si="10"/>
        <v>0</v>
      </c>
      <c r="AD33" s="58">
        <v>77</v>
      </c>
      <c r="AE33" s="57">
        <v>0</v>
      </c>
      <c r="AF33" s="336">
        <v>0</v>
      </c>
      <c r="AG33" s="188">
        <v>77</v>
      </c>
      <c r="AH33" s="58"/>
      <c r="AI33" s="57"/>
      <c r="AJ33" s="57"/>
      <c r="AK33" s="188"/>
      <c r="AL33" s="58"/>
      <c r="AM33" s="57"/>
      <c r="AN33" s="57"/>
      <c r="AO33" s="188"/>
      <c r="AP33" s="58"/>
      <c r="AQ33" s="57"/>
      <c r="AR33" s="57"/>
      <c r="AS33" s="188"/>
      <c r="AT33" s="189"/>
      <c r="AU33" s="57"/>
      <c r="AV33" s="336"/>
      <c r="AW33" s="188"/>
      <c r="AX33" s="189"/>
      <c r="AY33" s="57"/>
      <c r="AZ33" s="336"/>
      <c r="BA33" s="188"/>
      <c r="BB33" s="190"/>
      <c r="BC33" s="191"/>
      <c r="BD33" s="191"/>
      <c r="BE33" s="192"/>
      <c r="BF33" s="29">
        <f t="shared" si="5"/>
        <v>77</v>
      </c>
    </row>
    <row r="34" spans="1:58" s="7" customFormat="1" ht="15" customHeight="1" thickBot="1">
      <c r="A34" s="699"/>
      <c r="B34" s="699"/>
      <c r="C34" s="591"/>
      <c r="D34" s="591"/>
      <c r="E34" s="710" t="s">
        <v>168</v>
      </c>
      <c r="F34" s="713">
        <v>0.13</v>
      </c>
      <c r="G34" s="735" t="s">
        <v>169</v>
      </c>
      <c r="H34" s="738" t="s">
        <v>35</v>
      </c>
      <c r="I34" s="134" t="s">
        <v>36</v>
      </c>
      <c r="J34" s="182">
        <v>0</v>
      </c>
      <c r="K34" s="183">
        <v>0</v>
      </c>
      <c r="L34" s="183">
        <v>0</v>
      </c>
      <c r="M34" s="198">
        <f t="shared" si="6"/>
        <v>0</v>
      </c>
      <c r="N34" s="10">
        <v>0</v>
      </c>
      <c r="O34" s="11">
        <v>0</v>
      </c>
      <c r="P34" s="11">
        <v>0</v>
      </c>
      <c r="Q34" s="22">
        <f t="shared" si="7"/>
        <v>0</v>
      </c>
      <c r="R34" s="203">
        <v>0</v>
      </c>
      <c r="S34" s="183">
        <v>0</v>
      </c>
      <c r="T34" s="183">
        <v>0</v>
      </c>
      <c r="U34" s="184">
        <f t="shared" si="8"/>
        <v>0</v>
      </c>
      <c r="V34" s="203">
        <v>0</v>
      </c>
      <c r="W34" s="183">
        <v>0</v>
      </c>
      <c r="X34" s="183">
        <v>0</v>
      </c>
      <c r="Y34" s="184">
        <f t="shared" si="9"/>
        <v>0</v>
      </c>
      <c r="Z34" s="203">
        <v>0</v>
      </c>
      <c r="AA34" s="183">
        <v>0</v>
      </c>
      <c r="AB34" s="183">
        <v>0</v>
      </c>
      <c r="AC34" s="184">
        <f t="shared" si="10"/>
        <v>0</v>
      </c>
      <c r="AD34" s="10">
        <v>0</v>
      </c>
      <c r="AE34" s="11">
        <v>0</v>
      </c>
      <c r="AF34" s="339">
        <v>0</v>
      </c>
      <c r="AG34" s="22">
        <v>0</v>
      </c>
      <c r="AH34" s="58"/>
      <c r="AI34" s="57"/>
      <c r="AJ34" s="57"/>
      <c r="AK34" s="188"/>
      <c r="AL34" s="58"/>
      <c r="AM34" s="57"/>
      <c r="AN34" s="57"/>
      <c r="AO34" s="188"/>
      <c r="AP34" s="58"/>
      <c r="AQ34" s="57"/>
      <c r="AR34" s="57"/>
      <c r="AS34" s="188"/>
      <c r="AT34" s="189"/>
      <c r="AU34" s="57"/>
      <c r="AV34" s="336"/>
      <c r="AW34" s="188"/>
      <c r="AX34" s="189"/>
      <c r="AY34" s="57"/>
      <c r="AZ34" s="336"/>
      <c r="BA34" s="188"/>
      <c r="BB34" s="190"/>
      <c r="BC34" s="191"/>
      <c r="BD34" s="191"/>
      <c r="BE34" s="192"/>
      <c r="BF34" s="204">
        <f t="shared" si="5"/>
        <v>0</v>
      </c>
    </row>
    <row r="35" spans="1:58" s="7" customFormat="1" ht="15" customHeight="1" thickBot="1">
      <c r="A35" s="699"/>
      <c r="B35" s="699"/>
      <c r="C35" s="591"/>
      <c r="D35" s="591"/>
      <c r="E35" s="711"/>
      <c r="F35" s="714"/>
      <c r="G35" s="736"/>
      <c r="H35" s="739"/>
      <c r="I35" s="135" t="s">
        <v>37</v>
      </c>
      <c r="J35" s="12">
        <v>0</v>
      </c>
      <c r="K35" s="8">
        <v>0</v>
      </c>
      <c r="L35" s="8">
        <v>0</v>
      </c>
      <c r="M35" s="18">
        <f t="shared" si="6"/>
        <v>0</v>
      </c>
      <c r="N35" s="12">
        <v>0</v>
      </c>
      <c r="O35" s="8">
        <v>0</v>
      </c>
      <c r="P35" s="8">
        <v>0</v>
      </c>
      <c r="Q35" s="13">
        <f t="shared" si="7"/>
        <v>0</v>
      </c>
      <c r="R35" s="9">
        <v>0</v>
      </c>
      <c r="S35" s="8">
        <v>0</v>
      </c>
      <c r="T35" s="8">
        <v>0</v>
      </c>
      <c r="U35" s="13">
        <f t="shared" si="8"/>
        <v>0</v>
      </c>
      <c r="V35" s="9">
        <v>0</v>
      </c>
      <c r="W35" s="8">
        <v>0</v>
      </c>
      <c r="X35" s="8">
        <v>0</v>
      </c>
      <c r="Y35" s="13">
        <f t="shared" si="9"/>
        <v>0</v>
      </c>
      <c r="Z35" s="9">
        <v>0</v>
      </c>
      <c r="AA35" s="8">
        <v>0</v>
      </c>
      <c r="AB35" s="8">
        <v>0</v>
      </c>
      <c r="AC35" s="13">
        <f t="shared" si="10"/>
        <v>0</v>
      </c>
      <c r="AD35" s="182">
        <v>1</v>
      </c>
      <c r="AE35" s="183">
        <v>0</v>
      </c>
      <c r="AF35" s="422">
        <v>0</v>
      </c>
      <c r="AG35" s="184">
        <v>1</v>
      </c>
      <c r="AH35" s="58"/>
      <c r="AI35" s="57"/>
      <c r="AJ35" s="57"/>
      <c r="AK35" s="188"/>
      <c r="AL35" s="58"/>
      <c r="AM35" s="57"/>
      <c r="AN35" s="57"/>
      <c r="AO35" s="188"/>
      <c r="AP35" s="58"/>
      <c r="AQ35" s="57"/>
      <c r="AR35" s="57"/>
      <c r="AS35" s="188"/>
      <c r="AT35" s="189"/>
      <c r="AU35" s="57"/>
      <c r="AV35" s="336"/>
      <c r="AW35" s="188"/>
      <c r="AX35" s="189"/>
      <c r="AY35" s="57"/>
      <c r="AZ35" s="336"/>
      <c r="BA35" s="188"/>
      <c r="BB35" s="190"/>
      <c r="BC35" s="191"/>
      <c r="BD35" s="191"/>
      <c r="BE35" s="192"/>
      <c r="BF35" s="40">
        <f t="shared" si="5"/>
        <v>1</v>
      </c>
    </row>
    <row r="36" spans="1:58" s="7" customFormat="1" ht="15" customHeight="1" thickBot="1">
      <c r="A36" s="699"/>
      <c r="B36" s="699"/>
      <c r="C36" s="591"/>
      <c r="D36" s="591"/>
      <c r="E36" s="711"/>
      <c r="F36" s="714"/>
      <c r="G36" s="736"/>
      <c r="H36" s="739"/>
      <c r="I36" s="135" t="s">
        <v>38</v>
      </c>
      <c r="J36" s="12">
        <v>0</v>
      </c>
      <c r="K36" s="8">
        <v>0</v>
      </c>
      <c r="L36" s="8">
        <v>0</v>
      </c>
      <c r="M36" s="20">
        <f>SUM(J36:L36)</f>
        <v>0</v>
      </c>
      <c r="N36" s="12">
        <v>0</v>
      </c>
      <c r="O36" s="8">
        <v>0</v>
      </c>
      <c r="P36" s="8">
        <v>0</v>
      </c>
      <c r="Q36" s="19">
        <f t="shared" si="7"/>
        <v>0</v>
      </c>
      <c r="R36" s="9">
        <v>0</v>
      </c>
      <c r="S36" s="8">
        <v>0</v>
      </c>
      <c r="T36" s="8">
        <v>0</v>
      </c>
      <c r="U36" s="19">
        <f t="shared" si="8"/>
        <v>0</v>
      </c>
      <c r="V36" s="9">
        <v>0</v>
      </c>
      <c r="W36" s="8">
        <v>0</v>
      </c>
      <c r="X36" s="8">
        <v>0</v>
      </c>
      <c r="Y36" s="19">
        <f t="shared" si="9"/>
        <v>0</v>
      </c>
      <c r="Z36" s="9">
        <v>0</v>
      </c>
      <c r="AA36" s="8">
        <v>0</v>
      </c>
      <c r="AB36" s="8">
        <v>0</v>
      </c>
      <c r="AC36" s="19">
        <f t="shared" si="10"/>
        <v>0</v>
      </c>
      <c r="AD36" s="12">
        <v>13</v>
      </c>
      <c r="AE36" s="8">
        <v>0</v>
      </c>
      <c r="AF36" s="340">
        <v>0</v>
      </c>
      <c r="AG36" s="13">
        <v>13</v>
      </c>
      <c r="AH36" s="58"/>
      <c r="AI36" s="57"/>
      <c r="AJ36" s="57"/>
      <c r="AK36" s="188"/>
      <c r="AL36" s="58"/>
      <c r="AM36" s="57"/>
      <c r="AN36" s="57"/>
      <c r="AO36" s="188"/>
      <c r="AP36" s="58"/>
      <c r="AQ36" s="57"/>
      <c r="AR36" s="57"/>
      <c r="AS36" s="188"/>
      <c r="AT36" s="189"/>
      <c r="AU36" s="57"/>
      <c r="AV36" s="336"/>
      <c r="AW36" s="188"/>
      <c r="AX36" s="189"/>
      <c r="AY36" s="57"/>
      <c r="AZ36" s="336"/>
      <c r="BA36" s="188"/>
      <c r="BB36" s="190"/>
      <c r="BC36" s="191"/>
      <c r="BD36" s="191"/>
      <c r="BE36" s="192"/>
      <c r="BF36" s="40">
        <f t="shared" si="5"/>
        <v>13</v>
      </c>
    </row>
    <row r="37" spans="1:58" s="7" customFormat="1" ht="15" customHeight="1" thickBot="1">
      <c r="A37" s="699"/>
      <c r="B37" s="699"/>
      <c r="C37" s="591"/>
      <c r="D37" s="591"/>
      <c r="E37" s="711"/>
      <c r="F37" s="714"/>
      <c r="G37" s="736"/>
      <c r="H37" s="739"/>
      <c r="I37" s="135" t="s">
        <v>39</v>
      </c>
      <c r="J37" s="12">
        <v>0</v>
      </c>
      <c r="K37" s="8">
        <v>0</v>
      </c>
      <c r="L37" s="8">
        <v>0</v>
      </c>
      <c r="M37" s="18">
        <f>SUM(J37:L37)</f>
        <v>0</v>
      </c>
      <c r="N37" s="12">
        <v>0</v>
      </c>
      <c r="O37" s="8">
        <v>0</v>
      </c>
      <c r="P37" s="8">
        <v>0</v>
      </c>
      <c r="Q37" s="13">
        <f>SUM(N37:P37)</f>
        <v>0</v>
      </c>
      <c r="R37" s="9">
        <v>0</v>
      </c>
      <c r="S37" s="8">
        <v>0</v>
      </c>
      <c r="T37" s="8">
        <v>0</v>
      </c>
      <c r="U37" s="13">
        <f>SUM(R37:T37)</f>
        <v>0</v>
      </c>
      <c r="V37" s="9">
        <v>0</v>
      </c>
      <c r="W37" s="8">
        <v>0</v>
      </c>
      <c r="X37" s="8">
        <v>0</v>
      </c>
      <c r="Y37" s="13">
        <f>SUM(V37:X37)</f>
        <v>0</v>
      </c>
      <c r="Z37" s="9">
        <v>0</v>
      </c>
      <c r="AA37" s="8">
        <v>0</v>
      </c>
      <c r="AB37" s="8">
        <v>0</v>
      </c>
      <c r="AC37" s="13">
        <f>SUM(Z37:AB37)</f>
        <v>0</v>
      </c>
      <c r="AD37" s="12">
        <v>111</v>
      </c>
      <c r="AE37" s="8">
        <v>1</v>
      </c>
      <c r="AF37" s="340">
        <v>0</v>
      </c>
      <c r="AG37" s="13">
        <v>112</v>
      </c>
      <c r="AH37" s="58"/>
      <c r="AI37" s="57"/>
      <c r="AJ37" s="57"/>
      <c r="AK37" s="188"/>
      <c r="AL37" s="58"/>
      <c r="AM37" s="57"/>
      <c r="AN37" s="57"/>
      <c r="AO37" s="188"/>
      <c r="AP37" s="58"/>
      <c r="AQ37" s="57"/>
      <c r="AR37" s="57"/>
      <c r="AS37" s="188"/>
      <c r="AT37" s="189"/>
      <c r="AU37" s="57"/>
      <c r="AV37" s="336"/>
      <c r="AW37" s="188"/>
      <c r="AX37" s="189"/>
      <c r="AY37" s="57"/>
      <c r="AZ37" s="336"/>
      <c r="BA37" s="188"/>
      <c r="BB37" s="190"/>
      <c r="BC37" s="191"/>
      <c r="BD37" s="191"/>
      <c r="BE37" s="192"/>
      <c r="BF37" s="40">
        <f t="shared" si="5"/>
        <v>112</v>
      </c>
    </row>
    <row r="38" spans="1:58" s="7" customFormat="1" ht="15" customHeight="1" thickBot="1">
      <c r="A38" s="699"/>
      <c r="B38" s="699"/>
      <c r="C38" s="591"/>
      <c r="D38" s="591"/>
      <c r="E38" s="711"/>
      <c r="F38" s="714"/>
      <c r="G38" s="736"/>
      <c r="H38" s="739"/>
      <c r="I38" s="135" t="s">
        <v>40</v>
      </c>
      <c r="J38" s="12">
        <v>0</v>
      </c>
      <c r="K38" s="8">
        <v>0</v>
      </c>
      <c r="L38" s="8">
        <v>0</v>
      </c>
      <c r="M38" s="18">
        <f aca="true" t="shared" si="11" ref="M38:M46">SUM(J38:L38)</f>
        <v>0</v>
      </c>
      <c r="N38" s="12">
        <v>0</v>
      </c>
      <c r="O38" s="8">
        <v>0</v>
      </c>
      <c r="P38" s="8">
        <v>0</v>
      </c>
      <c r="Q38" s="13">
        <f aca="true" t="shared" si="12" ref="Q38:Q46">SUM(N38:P38)</f>
        <v>0</v>
      </c>
      <c r="R38" s="9">
        <v>0</v>
      </c>
      <c r="S38" s="8">
        <v>0</v>
      </c>
      <c r="T38" s="8">
        <v>0</v>
      </c>
      <c r="U38" s="13">
        <f aca="true" t="shared" si="13" ref="U38:U46">SUM(R38:T38)</f>
        <v>0</v>
      </c>
      <c r="V38" s="9">
        <v>0</v>
      </c>
      <c r="W38" s="8">
        <v>0</v>
      </c>
      <c r="X38" s="8">
        <v>0</v>
      </c>
      <c r="Y38" s="13">
        <f aca="true" t="shared" si="14" ref="Y38:Y46">SUM(V38:X38)</f>
        <v>0</v>
      </c>
      <c r="Z38" s="9">
        <v>0</v>
      </c>
      <c r="AA38" s="8">
        <v>0</v>
      </c>
      <c r="AB38" s="8">
        <v>0</v>
      </c>
      <c r="AC38" s="13">
        <f aca="true" t="shared" si="15" ref="AC38:AC46">SUM(Z38:AB38)</f>
        <v>0</v>
      </c>
      <c r="AD38" s="12">
        <v>23</v>
      </c>
      <c r="AE38" s="8">
        <v>0</v>
      </c>
      <c r="AF38" s="340">
        <v>0</v>
      </c>
      <c r="AG38" s="13">
        <v>23</v>
      </c>
      <c r="AH38" s="58"/>
      <c r="AI38" s="57"/>
      <c r="AJ38" s="57"/>
      <c r="AK38" s="188"/>
      <c r="AL38" s="58"/>
      <c r="AM38" s="57"/>
      <c r="AN38" s="57"/>
      <c r="AO38" s="188"/>
      <c r="AP38" s="58"/>
      <c r="AQ38" s="57"/>
      <c r="AR38" s="57"/>
      <c r="AS38" s="188"/>
      <c r="AT38" s="189"/>
      <c r="AU38" s="57"/>
      <c r="AV38" s="336"/>
      <c r="AW38" s="188"/>
      <c r="AX38" s="189"/>
      <c r="AY38" s="57"/>
      <c r="AZ38" s="336"/>
      <c r="BA38" s="188"/>
      <c r="BB38" s="190"/>
      <c r="BC38" s="191"/>
      <c r="BD38" s="191"/>
      <c r="BE38" s="192"/>
      <c r="BF38" s="40">
        <f t="shared" si="5"/>
        <v>23</v>
      </c>
    </row>
    <row r="39" spans="1:58" s="7" customFormat="1" ht="72" customHeight="1" thickBot="1">
      <c r="A39" s="699"/>
      <c r="B39" s="699"/>
      <c r="C39" s="591"/>
      <c r="D39" s="591"/>
      <c r="E39" s="711"/>
      <c r="F39" s="714"/>
      <c r="G39" s="736"/>
      <c r="H39" s="740"/>
      <c r="I39" s="165" t="s">
        <v>169</v>
      </c>
      <c r="J39" s="12">
        <v>0</v>
      </c>
      <c r="K39" s="8">
        <v>0</v>
      </c>
      <c r="L39" s="8">
        <v>0</v>
      </c>
      <c r="M39" s="18">
        <f t="shared" si="11"/>
        <v>0</v>
      </c>
      <c r="N39" s="12">
        <v>0</v>
      </c>
      <c r="O39" s="8">
        <v>0</v>
      </c>
      <c r="P39" s="8">
        <v>0</v>
      </c>
      <c r="Q39" s="13">
        <f t="shared" si="12"/>
        <v>0</v>
      </c>
      <c r="R39" s="9">
        <v>0</v>
      </c>
      <c r="S39" s="8">
        <v>0</v>
      </c>
      <c r="T39" s="8">
        <v>0</v>
      </c>
      <c r="U39" s="13">
        <f t="shared" si="13"/>
        <v>0</v>
      </c>
      <c r="V39" s="9">
        <v>0</v>
      </c>
      <c r="W39" s="8">
        <v>0</v>
      </c>
      <c r="X39" s="8">
        <v>0</v>
      </c>
      <c r="Y39" s="13">
        <f t="shared" si="14"/>
        <v>0</v>
      </c>
      <c r="Z39" s="9">
        <v>0</v>
      </c>
      <c r="AA39" s="8">
        <v>0</v>
      </c>
      <c r="AB39" s="8">
        <v>0</v>
      </c>
      <c r="AC39" s="13">
        <f t="shared" si="15"/>
        <v>0</v>
      </c>
      <c r="AD39" s="12">
        <v>148</v>
      </c>
      <c r="AE39" s="8">
        <v>1</v>
      </c>
      <c r="AF39" s="340">
        <v>0</v>
      </c>
      <c r="AG39" s="51">
        <v>40.16</v>
      </c>
      <c r="AH39" s="58"/>
      <c r="AI39" s="57"/>
      <c r="AJ39" s="57"/>
      <c r="AK39" s="188"/>
      <c r="AL39" s="58"/>
      <c r="AM39" s="57"/>
      <c r="AN39" s="57"/>
      <c r="AO39" s="188"/>
      <c r="AP39" s="58"/>
      <c r="AQ39" s="57"/>
      <c r="AR39" s="57"/>
      <c r="AS39" s="188"/>
      <c r="AT39" s="189"/>
      <c r="AU39" s="57"/>
      <c r="AV39" s="336"/>
      <c r="AW39" s="188"/>
      <c r="AX39" s="189"/>
      <c r="AY39" s="57"/>
      <c r="AZ39" s="336"/>
      <c r="BA39" s="188"/>
      <c r="BB39" s="190"/>
      <c r="BC39" s="191"/>
      <c r="BD39" s="191"/>
      <c r="BE39" s="192"/>
      <c r="BF39" s="56">
        <f>(AG39+BE39)/2</f>
        <v>20.08</v>
      </c>
    </row>
    <row r="40" spans="1:58" s="7" customFormat="1" ht="15" customHeight="1" thickBot="1">
      <c r="A40" s="699"/>
      <c r="B40" s="699"/>
      <c r="C40" s="591"/>
      <c r="D40" s="591"/>
      <c r="E40" s="711"/>
      <c r="F40" s="714"/>
      <c r="G40" s="736"/>
      <c r="H40" s="730" t="s">
        <v>41</v>
      </c>
      <c r="I40" s="135" t="s">
        <v>42</v>
      </c>
      <c r="J40" s="12">
        <v>0</v>
      </c>
      <c r="K40" s="8">
        <v>0</v>
      </c>
      <c r="L40" s="8">
        <v>0</v>
      </c>
      <c r="M40" s="18">
        <f t="shared" si="11"/>
        <v>0</v>
      </c>
      <c r="N40" s="12">
        <v>0</v>
      </c>
      <c r="O40" s="8">
        <v>0</v>
      </c>
      <c r="P40" s="8">
        <v>0</v>
      </c>
      <c r="Q40" s="13">
        <f t="shared" si="12"/>
        <v>0</v>
      </c>
      <c r="R40" s="9">
        <v>0</v>
      </c>
      <c r="S40" s="8">
        <v>0</v>
      </c>
      <c r="T40" s="8">
        <v>0</v>
      </c>
      <c r="U40" s="13">
        <f t="shared" si="13"/>
        <v>0</v>
      </c>
      <c r="V40" s="9">
        <v>0</v>
      </c>
      <c r="W40" s="8">
        <v>0</v>
      </c>
      <c r="X40" s="8">
        <v>0</v>
      </c>
      <c r="Y40" s="13">
        <f t="shared" si="14"/>
        <v>0</v>
      </c>
      <c r="Z40" s="9">
        <v>0</v>
      </c>
      <c r="AA40" s="8">
        <v>0</v>
      </c>
      <c r="AB40" s="8">
        <v>0</v>
      </c>
      <c r="AC40" s="13">
        <f t="shared" si="15"/>
        <v>0</v>
      </c>
      <c r="AD40" s="12">
        <v>125</v>
      </c>
      <c r="AE40" s="8">
        <v>1</v>
      </c>
      <c r="AF40" s="340">
        <v>0</v>
      </c>
      <c r="AG40" s="13">
        <v>126</v>
      </c>
      <c r="AH40" s="58"/>
      <c r="AI40" s="57"/>
      <c r="AJ40" s="57"/>
      <c r="AK40" s="188"/>
      <c r="AL40" s="58"/>
      <c r="AM40" s="57"/>
      <c r="AN40" s="57"/>
      <c r="AO40" s="188"/>
      <c r="AP40" s="58"/>
      <c r="AQ40" s="57"/>
      <c r="AR40" s="57"/>
      <c r="AS40" s="188"/>
      <c r="AT40" s="189"/>
      <c r="AU40" s="57"/>
      <c r="AV40" s="336"/>
      <c r="AW40" s="188"/>
      <c r="AX40" s="189"/>
      <c r="AY40" s="57"/>
      <c r="AZ40" s="336"/>
      <c r="BA40" s="188"/>
      <c r="BB40" s="190"/>
      <c r="BC40" s="191"/>
      <c r="BD40" s="191"/>
      <c r="BE40" s="192"/>
      <c r="BF40" s="40">
        <f t="shared" si="5"/>
        <v>126</v>
      </c>
    </row>
    <row r="41" spans="1:58" s="7" customFormat="1" ht="15" customHeight="1" thickBot="1">
      <c r="A41" s="699"/>
      <c r="B41" s="699"/>
      <c r="C41" s="591"/>
      <c r="D41" s="591"/>
      <c r="E41" s="711"/>
      <c r="F41" s="714"/>
      <c r="G41" s="736"/>
      <c r="H41" s="731"/>
      <c r="I41" s="135" t="s">
        <v>43</v>
      </c>
      <c r="J41" s="12">
        <v>0</v>
      </c>
      <c r="K41" s="8">
        <v>0</v>
      </c>
      <c r="L41" s="8">
        <v>0</v>
      </c>
      <c r="M41" s="18">
        <f t="shared" si="11"/>
        <v>0</v>
      </c>
      <c r="N41" s="12">
        <v>0</v>
      </c>
      <c r="O41" s="8">
        <v>0</v>
      </c>
      <c r="P41" s="8">
        <v>0</v>
      </c>
      <c r="Q41" s="13">
        <f t="shared" si="12"/>
        <v>0</v>
      </c>
      <c r="R41" s="9">
        <v>0</v>
      </c>
      <c r="S41" s="8">
        <v>0</v>
      </c>
      <c r="T41" s="8">
        <v>0</v>
      </c>
      <c r="U41" s="13">
        <f t="shared" si="13"/>
        <v>0</v>
      </c>
      <c r="V41" s="9">
        <v>0</v>
      </c>
      <c r="W41" s="8">
        <v>0</v>
      </c>
      <c r="X41" s="8">
        <v>0</v>
      </c>
      <c r="Y41" s="13">
        <f t="shared" si="14"/>
        <v>0</v>
      </c>
      <c r="Z41" s="9">
        <v>0</v>
      </c>
      <c r="AA41" s="8">
        <v>0</v>
      </c>
      <c r="AB41" s="8">
        <v>0</v>
      </c>
      <c r="AC41" s="13">
        <f t="shared" si="15"/>
        <v>0</v>
      </c>
      <c r="AD41" s="12">
        <v>23</v>
      </c>
      <c r="AE41" s="8">
        <v>0</v>
      </c>
      <c r="AF41" s="340">
        <v>0</v>
      </c>
      <c r="AG41" s="13">
        <v>23</v>
      </c>
      <c r="AH41" s="58"/>
      <c r="AI41" s="57"/>
      <c r="AJ41" s="57"/>
      <c r="AK41" s="188"/>
      <c r="AL41" s="58"/>
      <c r="AM41" s="57"/>
      <c r="AN41" s="57"/>
      <c r="AO41" s="188"/>
      <c r="AP41" s="58"/>
      <c r="AQ41" s="57"/>
      <c r="AR41" s="57"/>
      <c r="AS41" s="188"/>
      <c r="AT41" s="189"/>
      <c r="AU41" s="57"/>
      <c r="AV41" s="336"/>
      <c r="AW41" s="188"/>
      <c r="AX41" s="189"/>
      <c r="AY41" s="57"/>
      <c r="AZ41" s="336"/>
      <c r="BA41" s="188"/>
      <c r="BB41" s="190"/>
      <c r="BC41" s="191"/>
      <c r="BD41" s="191"/>
      <c r="BE41" s="192"/>
      <c r="BF41" s="40">
        <f t="shared" si="5"/>
        <v>23</v>
      </c>
    </row>
    <row r="42" spans="1:58" s="7" customFormat="1" ht="15" customHeight="1" thickBot="1">
      <c r="A42" s="699"/>
      <c r="B42" s="699"/>
      <c r="C42" s="591"/>
      <c r="D42" s="591"/>
      <c r="E42" s="711"/>
      <c r="F42" s="714"/>
      <c r="G42" s="736"/>
      <c r="H42" s="732" t="s">
        <v>44</v>
      </c>
      <c r="I42" s="135" t="s">
        <v>45</v>
      </c>
      <c r="J42" s="12">
        <v>0</v>
      </c>
      <c r="K42" s="8">
        <v>0</v>
      </c>
      <c r="L42" s="8">
        <v>0</v>
      </c>
      <c r="M42" s="20">
        <f t="shared" si="11"/>
        <v>0</v>
      </c>
      <c r="N42" s="12">
        <v>0</v>
      </c>
      <c r="O42" s="8">
        <v>0</v>
      </c>
      <c r="P42" s="8">
        <v>0</v>
      </c>
      <c r="Q42" s="19">
        <f t="shared" si="12"/>
        <v>0</v>
      </c>
      <c r="R42" s="9">
        <v>0</v>
      </c>
      <c r="S42" s="8">
        <v>0</v>
      </c>
      <c r="T42" s="8">
        <v>0</v>
      </c>
      <c r="U42" s="19">
        <f t="shared" si="13"/>
        <v>0</v>
      </c>
      <c r="V42" s="9">
        <v>0</v>
      </c>
      <c r="W42" s="8">
        <v>0</v>
      </c>
      <c r="X42" s="8">
        <v>0</v>
      </c>
      <c r="Y42" s="19">
        <f t="shared" si="14"/>
        <v>0</v>
      </c>
      <c r="Z42" s="9">
        <v>0</v>
      </c>
      <c r="AA42" s="8">
        <v>0</v>
      </c>
      <c r="AB42" s="8">
        <v>0</v>
      </c>
      <c r="AC42" s="19">
        <f t="shared" si="15"/>
        <v>0</v>
      </c>
      <c r="AD42" s="12">
        <v>3</v>
      </c>
      <c r="AE42" s="8">
        <v>0</v>
      </c>
      <c r="AF42" s="340">
        <v>0</v>
      </c>
      <c r="AG42" s="13">
        <v>3</v>
      </c>
      <c r="AH42" s="58"/>
      <c r="AI42" s="57"/>
      <c r="AJ42" s="57"/>
      <c r="AK42" s="188"/>
      <c r="AL42" s="58"/>
      <c r="AM42" s="57"/>
      <c r="AN42" s="57"/>
      <c r="AO42" s="188"/>
      <c r="AP42" s="58"/>
      <c r="AQ42" s="57"/>
      <c r="AR42" s="57"/>
      <c r="AS42" s="188"/>
      <c r="AT42" s="189"/>
      <c r="AU42" s="57"/>
      <c r="AV42" s="336"/>
      <c r="AW42" s="188"/>
      <c r="AX42" s="189"/>
      <c r="AY42" s="57"/>
      <c r="AZ42" s="336"/>
      <c r="BA42" s="188"/>
      <c r="BB42" s="190"/>
      <c r="BC42" s="191"/>
      <c r="BD42" s="191"/>
      <c r="BE42" s="192"/>
      <c r="BF42" s="40">
        <f t="shared" si="5"/>
        <v>3</v>
      </c>
    </row>
    <row r="43" spans="1:58" s="7" customFormat="1" ht="15" customHeight="1" thickBot="1">
      <c r="A43" s="699"/>
      <c r="B43" s="699"/>
      <c r="C43" s="591"/>
      <c r="D43" s="591"/>
      <c r="E43" s="712"/>
      <c r="F43" s="715"/>
      <c r="G43" s="737"/>
      <c r="H43" s="733"/>
      <c r="I43" s="137" t="s">
        <v>46</v>
      </c>
      <c r="J43" s="14">
        <v>0</v>
      </c>
      <c r="K43" s="15">
        <v>0</v>
      </c>
      <c r="L43" s="15">
        <v>0</v>
      </c>
      <c r="M43" s="202">
        <f t="shared" si="11"/>
        <v>0</v>
      </c>
      <c r="N43" s="14">
        <v>0</v>
      </c>
      <c r="O43" s="15">
        <v>0</v>
      </c>
      <c r="P43" s="15">
        <v>0</v>
      </c>
      <c r="Q43" s="16">
        <f t="shared" si="12"/>
        <v>0</v>
      </c>
      <c r="R43" s="118">
        <v>0</v>
      </c>
      <c r="S43" s="15">
        <v>0</v>
      </c>
      <c r="T43" s="15">
        <v>0</v>
      </c>
      <c r="U43" s="16">
        <f t="shared" si="13"/>
        <v>0</v>
      </c>
      <c r="V43" s="118">
        <v>0</v>
      </c>
      <c r="W43" s="15">
        <v>0</v>
      </c>
      <c r="X43" s="15">
        <v>0</v>
      </c>
      <c r="Y43" s="16">
        <f t="shared" si="14"/>
        <v>0</v>
      </c>
      <c r="Z43" s="118">
        <v>0</v>
      </c>
      <c r="AA43" s="15">
        <v>0</v>
      </c>
      <c r="AB43" s="15">
        <v>0</v>
      </c>
      <c r="AC43" s="16">
        <f t="shared" si="15"/>
        <v>0</v>
      </c>
      <c r="AD43" s="58">
        <v>13</v>
      </c>
      <c r="AE43" s="57">
        <v>0</v>
      </c>
      <c r="AF43" s="336">
        <v>0</v>
      </c>
      <c r="AG43" s="188">
        <v>13</v>
      </c>
      <c r="AH43" s="194"/>
      <c r="AI43" s="191"/>
      <c r="AJ43" s="191"/>
      <c r="AK43" s="197"/>
      <c r="AL43" s="194"/>
      <c r="AM43" s="191"/>
      <c r="AN43" s="191"/>
      <c r="AO43" s="197"/>
      <c r="AP43" s="194"/>
      <c r="AQ43" s="191"/>
      <c r="AR43" s="191"/>
      <c r="AS43" s="197"/>
      <c r="AT43" s="190"/>
      <c r="AU43" s="191"/>
      <c r="AV43" s="335"/>
      <c r="AW43" s="197"/>
      <c r="AX43" s="190"/>
      <c r="AY43" s="191"/>
      <c r="AZ43" s="335"/>
      <c r="BA43" s="197"/>
      <c r="BB43" s="190"/>
      <c r="BC43" s="191"/>
      <c r="BD43" s="191"/>
      <c r="BE43" s="192"/>
      <c r="BF43" s="29">
        <f t="shared" si="5"/>
        <v>13</v>
      </c>
    </row>
    <row r="44" spans="1:58" s="7" customFormat="1" ht="75" customHeight="1" thickBot="1">
      <c r="A44" s="699"/>
      <c r="B44" s="699"/>
      <c r="C44" s="591"/>
      <c r="D44" s="591"/>
      <c r="E44" s="425" t="s">
        <v>170</v>
      </c>
      <c r="F44" s="426">
        <v>70</v>
      </c>
      <c r="G44" s="427" t="s">
        <v>171</v>
      </c>
      <c r="H44" s="130" t="s">
        <v>48</v>
      </c>
      <c r="I44" s="428" t="s">
        <v>171</v>
      </c>
      <c r="J44" s="58">
        <v>0</v>
      </c>
      <c r="K44" s="57">
        <v>0</v>
      </c>
      <c r="L44" s="57">
        <v>0</v>
      </c>
      <c r="M44" s="188">
        <f t="shared" si="11"/>
        <v>0</v>
      </c>
      <c r="N44" s="58">
        <v>0</v>
      </c>
      <c r="O44" s="57">
        <v>0</v>
      </c>
      <c r="P44" s="57">
        <v>0</v>
      </c>
      <c r="Q44" s="188">
        <f t="shared" si="12"/>
        <v>0</v>
      </c>
      <c r="R44" s="58">
        <v>0</v>
      </c>
      <c r="S44" s="57">
        <v>0</v>
      </c>
      <c r="T44" s="57">
        <v>0</v>
      </c>
      <c r="U44" s="193">
        <f t="shared" si="13"/>
        <v>0</v>
      </c>
      <c r="V44" s="58">
        <v>0</v>
      </c>
      <c r="W44" s="57">
        <v>0</v>
      </c>
      <c r="X44" s="57">
        <v>0</v>
      </c>
      <c r="Y44" s="193">
        <f t="shared" si="14"/>
        <v>0</v>
      </c>
      <c r="Z44" s="58">
        <v>0</v>
      </c>
      <c r="AA44" s="57">
        <v>0</v>
      </c>
      <c r="AB44" s="57">
        <v>0</v>
      </c>
      <c r="AC44" s="193">
        <f t="shared" si="15"/>
        <v>0</v>
      </c>
      <c r="AD44" s="41" t="s">
        <v>48</v>
      </c>
      <c r="AE44" s="42" t="s">
        <v>48</v>
      </c>
      <c r="AF44" s="97" t="s">
        <v>48</v>
      </c>
      <c r="AG44" s="45">
        <v>42</v>
      </c>
      <c r="AH44" s="41"/>
      <c r="AI44" s="42"/>
      <c r="AJ44" s="42"/>
      <c r="AK44" s="43"/>
      <c r="AL44" s="41"/>
      <c r="AM44" s="42"/>
      <c r="AN44" s="42"/>
      <c r="AO44" s="43"/>
      <c r="AP44" s="41"/>
      <c r="AQ44" s="42"/>
      <c r="AR44" s="42"/>
      <c r="AS44" s="43"/>
      <c r="AT44" s="44"/>
      <c r="AU44" s="42"/>
      <c r="AV44" s="97"/>
      <c r="AW44" s="43"/>
      <c r="AX44" s="44"/>
      <c r="AY44" s="42"/>
      <c r="AZ44" s="97"/>
      <c r="BA44" s="43"/>
      <c r="BB44" s="44"/>
      <c r="BC44" s="42"/>
      <c r="BD44" s="97"/>
      <c r="BE44" s="45"/>
      <c r="BF44" s="199">
        <f>M44+Q44+U44+Y44+AC44+AG44+AK44+AO44+AS44+AW44+BA44+BE44</f>
        <v>42</v>
      </c>
    </row>
    <row r="45" spans="1:58" s="7" customFormat="1" ht="111.75" customHeight="1" thickBot="1">
      <c r="A45" s="699"/>
      <c r="B45" s="699"/>
      <c r="C45" s="591"/>
      <c r="D45" s="591"/>
      <c r="E45" s="427" t="s">
        <v>172</v>
      </c>
      <c r="F45" s="429">
        <v>0.8</v>
      </c>
      <c r="G45" s="427" t="s">
        <v>173</v>
      </c>
      <c r="H45" s="430" t="s">
        <v>48</v>
      </c>
      <c r="I45" s="426" t="s">
        <v>173</v>
      </c>
      <c r="J45" s="41">
        <v>0</v>
      </c>
      <c r="K45" s="42">
        <v>0</v>
      </c>
      <c r="L45" s="42">
        <v>0</v>
      </c>
      <c r="M45" s="43">
        <f t="shared" si="11"/>
        <v>0</v>
      </c>
      <c r="N45" s="41">
        <v>0</v>
      </c>
      <c r="O45" s="42">
        <v>0</v>
      </c>
      <c r="P45" s="42">
        <v>0</v>
      </c>
      <c r="Q45" s="43">
        <f t="shared" si="12"/>
        <v>0</v>
      </c>
      <c r="R45" s="41">
        <v>0</v>
      </c>
      <c r="S45" s="42">
        <v>0</v>
      </c>
      <c r="T45" s="42">
        <v>0</v>
      </c>
      <c r="U45" s="43">
        <f t="shared" si="13"/>
        <v>0</v>
      </c>
      <c r="V45" s="41">
        <v>0</v>
      </c>
      <c r="W45" s="42">
        <v>0</v>
      </c>
      <c r="X45" s="42">
        <v>0</v>
      </c>
      <c r="Y45" s="43">
        <f t="shared" si="14"/>
        <v>0</v>
      </c>
      <c r="Z45" s="41">
        <v>0</v>
      </c>
      <c r="AA45" s="42">
        <v>0</v>
      </c>
      <c r="AB45" s="42">
        <v>0</v>
      </c>
      <c r="AC45" s="43">
        <f t="shared" si="15"/>
        <v>0</v>
      </c>
      <c r="AD45" s="260" t="s">
        <v>48</v>
      </c>
      <c r="AE45" s="261" t="s">
        <v>48</v>
      </c>
      <c r="AF45" s="334" t="s">
        <v>48</v>
      </c>
      <c r="AG45" s="262">
        <v>61.82</v>
      </c>
      <c r="AH45" s="194"/>
      <c r="AI45" s="191"/>
      <c r="AJ45" s="191"/>
      <c r="AK45" s="197"/>
      <c r="AL45" s="194"/>
      <c r="AM45" s="191"/>
      <c r="AN45" s="191"/>
      <c r="AO45" s="197"/>
      <c r="AP45" s="194"/>
      <c r="AQ45" s="191"/>
      <c r="AR45" s="191"/>
      <c r="AS45" s="197"/>
      <c r="AT45" s="190"/>
      <c r="AU45" s="191"/>
      <c r="AV45" s="156"/>
      <c r="AW45" s="197"/>
      <c r="AX45" s="190"/>
      <c r="AY45" s="191"/>
      <c r="AZ45" s="156"/>
      <c r="BA45" s="197"/>
      <c r="BB45" s="190"/>
      <c r="BC45" s="191"/>
      <c r="BD45" s="156"/>
      <c r="BE45" s="195"/>
      <c r="BF45" s="56">
        <f>(AG45+BE45)/2</f>
        <v>30.91</v>
      </c>
    </row>
    <row r="46" spans="1:58" ht="132" customHeight="1" thickBot="1">
      <c r="A46" s="700"/>
      <c r="B46" s="699"/>
      <c r="C46" s="591"/>
      <c r="D46" s="591"/>
      <c r="E46" s="431" t="s">
        <v>174</v>
      </c>
      <c r="F46" s="432">
        <v>16</v>
      </c>
      <c r="G46" s="433" t="s">
        <v>175</v>
      </c>
      <c r="H46" s="130" t="s">
        <v>48</v>
      </c>
      <c r="I46" s="428" t="s">
        <v>175</v>
      </c>
      <c r="J46" s="58">
        <v>0</v>
      </c>
      <c r="K46" s="57">
        <v>0</v>
      </c>
      <c r="L46" s="57">
        <v>0</v>
      </c>
      <c r="M46" s="188">
        <f t="shared" si="11"/>
        <v>0</v>
      </c>
      <c r="N46" s="58">
        <v>0</v>
      </c>
      <c r="O46" s="57">
        <v>0</v>
      </c>
      <c r="P46" s="57">
        <v>0</v>
      </c>
      <c r="Q46" s="188">
        <f t="shared" si="12"/>
        <v>0</v>
      </c>
      <c r="R46" s="194">
        <v>0</v>
      </c>
      <c r="S46" s="191">
        <v>0</v>
      </c>
      <c r="T46" s="191">
        <v>0</v>
      </c>
      <c r="U46" s="192">
        <f t="shared" si="13"/>
        <v>0</v>
      </c>
      <c r="V46" s="194">
        <v>0</v>
      </c>
      <c r="W46" s="191">
        <v>0</v>
      </c>
      <c r="X46" s="191">
        <v>0</v>
      </c>
      <c r="Y46" s="192">
        <f t="shared" si="14"/>
        <v>0</v>
      </c>
      <c r="Z46" s="194">
        <v>0</v>
      </c>
      <c r="AA46" s="191">
        <v>0</v>
      </c>
      <c r="AB46" s="191">
        <v>0</v>
      </c>
      <c r="AC46" s="192">
        <f t="shared" si="15"/>
        <v>0</v>
      </c>
      <c r="AD46" s="41" t="s">
        <v>48</v>
      </c>
      <c r="AE46" s="42" t="s">
        <v>48</v>
      </c>
      <c r="AF46" s="97" t="s">
        <v>48</v>
      </c>
      <c r="AG46" s="45">
        <v>10</v>
      </c>
      <c r="AH46" s="41"/>
      <c r="AI46" s="42"/>
      <c r="AJ46" s="42"/>
      <c r="AK46" s="43"/>
      <c r="AL46" s="41"/>
      <c r="AM46" s="42"/>
      <c r="AN46" s="42"/>
      <c r="AO46" s="43"/>
      <c r="AP46" s="41"/>
      <c r="AQ46" s="42"/>
      <c r="AR46" s="42"/>
      <c r="AS46" s="43"/>
      <c r="AT46" s="44"/>
      <c r="AU46" s="42"/>
      <c r="AV46" s="97"/>
      <c r="AW46" s="423"/>
      <c r="AX46" s="44"/>
      <c r="AY46" s="42"/>
      <c r="AZ46" s="97"/>
      <c r="BA46" s="43"/>
      <c r="BB46" s="44"/>
      <c r="BC46" s="42"/>
      <c r="BD46" s="97"/>
      <c r="BE46" s="52"/>
      <c r="BF46" s="346">
        <f>AG46</f>
        <v>10</v>
      </c>
    </row>
    <row r="47" spans="1:58" ht="117" customHeight="1" thickBot="1">
      <c r="A47" s="125" t="s">
        <v>176</v>
      </c>
      <c r="B47" s="699"/>
      <c r="C47" s="591"/>
      <c r="D47" s="591"/>
      <c r="E47" s="431" t="s">
        <v>177</v>
      </c>
      <c r="F47" s="196">
        <v>15</v>
      </c>
      <c r="G47" s="433" t="s">
        <v>178</v>
      </c>
      <c r="H47" s="130" t="s">
        <v>48</v>
      </c>
      <c r="I47" s="428" t="s">
        <v>178</v>
      </c>
      <c r="J47" s="41">
        <v>0</v>
      </c>
      <c r="K47" s="42">
        <v>0</v>
      </c>
      <c r="L47" s="42">
        <v>0</v>
      </c>
      <c r="M47" s="45">
        <f aca="true" t="shared" si="16" ref="M47:M55">SUM(J47:L47)</f>
        <v>0</v>
      </c>
      <c r="N47" s="41">
        <v>0</v>
      </c>
      <c r="O47" s="42">
        <v>0</v>
      </c>
      <c r="P47" s="42">
        <v>0</v>
      </c>
      <c r="Q47" s="45">
        <f aca="true" t="shared" si="17" ref="Q47:Q57">SUM(N47:P47)</f>
        <v>0</v>
      </c>
      <c r="R47" s="41">
        <v>0</v>
      </c>
      <c r="S47" s="42">
        <v>0</v>
      </c>
      <c r="T47" s="42">
        <v>0</v>
      </c>
      <c r="U47" s="50">
        <f aca="true" t="shared" si="18" ref="U47:U57">SUM(R47:T47)</f>
        <v>0</v>
      </c>
      <c r="V47" s="41">
        <v>0</v>
      </c>
      <c r="W47" s="42">
        <v>0</v>
      </c>
      <c r="X47" s="42">
        <v>0</v>
      </c>
      <c r="Y47" s="50">
        <f>SUM(V47:X47)</f>
        <v>0</v>
      </c>
      <c r="Z47" s="41">
        <v>0</v>
      </c>
      <c r="AA47" s="42">
        <v>0</v>
      </c>
      <c r="AB47" s="42">
        <v>0</v>
      </c>
      <c r="AC47" s="50">
        <f aca="true" t="shared" si="19" ref="AC47:AC57">SUM(Z47:AB47)</f>
        <v>0</v>
      </c>
      <c r="AD47" s="128" t="s">
        <v>48</v>
      </c>
      <c r="AE47" s="144" t="s">
        <v>48</v>
      </c>
      <c r="AF47" s="144" t="s">
        <v>48</v>
      </c>
      <c r="AG47" s="264">
        <v>8</v>
      </c>
      <c r="AH47" s="434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/>
      <c r="AY47" s="434"/>
      <c r="AZ47" s="434"/>
      <c r="BA47" s="434"/>
      <c r="BB47" s="434"/>
      <c r="BC47" s="434"/>
      <c r="BD47" s="434"/>
      <c r="BE47" s="434"/>
      <c r="BF47" s="435">
        <f>AG47</f>
        <v>8</v>
      </c>
    </row>
    <row r="48" spans="1:58" ht="15.75" thickBot="1">
      <c r="A48" s="701"/>
      <c r="B48" s="699"/>
      <c r="C48" s="591"/>
      <c r="D48" s="591"/>
      <c r="E48" s="704" t="s">
        <v>172</v>
      </c>
      <c r="F48" s="707">
        <v>800</v>
      </c>
      <c r="G48" s="716" t="s">
        <v>282</v>
      </c>
      <c r="H48" s="719" t="s">
        <v>35</v>
      </c>
      <c r="I48" s="436" t="s">
        <v>36</v>
      </c>
      <c r="J48" s="268">
        <v>0</v>
      </c>
      <c r="K48" s="269">
        <v>0</v>
      </c>
      <c r="L48" s="269">
        <v>0</v>
      </c>
      <c r="M48" s="270">
        <f t="shared" si="16"/>
        <v>0</v>
      </c>
      <c r="N48" s="268">
        <v>0</v>
      </c>
      <c r="O48" s="269">
        <v>0</v>
      </c>
      <c r="P48" s="269">
        <v>0</v>
      </c>
      <c r="Q48" s="270">
        <f t="shared" si="17"/>
        <v>0</v>
      </c>
      <c r="R48" s="268">
        <v>0</v>
      </c>
      <c r="S48" s="269">
        <v>0</v>
      </c>
      <c r="T48" s="269">
        <v>0</v>
      </c>
      <c r="U48" s="271">
        <f t="shared" si="18"/>
        <v>0</v>
      </c>
      <c r="V48" s="268">
        <v>0</v>
      </c>
      <c r="W48" s="269">
        <v>0</v>
      </c>
      <c r="X48" s="269">
        <v>0</v>
      </c>
      <c r="Y48" s="270">
        <f>SUM(V48:X48)</f>
        <v>0</v>
      </c>
      <c r="Z48" s="268">
        <v>0</v>
      </c>
      <c r="AA48" s="269">
        <v>0</v>
      </c>
      <c r="AB48" s="269">
        <v>0</v>
      </c>
      <c r="AC48" s="270">
        <f t="shared" si="19"/>
        <v>0</v>
      </c>
      <c r="AD48" s="272">
        <v>0</v>
      </c>
      <c r="AE48" s="82">
        <v>0</v>
      </c>
      <c r="AF48" s="424">
        <v>0</v>
      </c>
      <c r="AG48" s="273">
        <v>0</v>
      </c>
      <c r="AH48" s="268"/>
      <c r="AI48" s="269"/>
      <c r="AJ48" s="269"/>
      <c r="AK48" s="270"/>
      <c r="AL48" s="268"/>
      <c r="AM48" s="269"/>
      <c r="AN48" s="269"/>
      <c r="AO48" s="270"/>
      <c r="AP48" s="268"/>
      <c r="AQ48" s="269"/>
      <c r="AR48" s="269"/>
      <c r="AS48" s="270"/>
      <c r="AT48" s="274"/>
      <c r="AU48" s="269"/>
      <c r="AV48" s="337"/>
      <c r="AW48" s="270"/>
      <c r="AX48" s="274"/>
      <c r="AY48" s="269"/>
      <c r="AZ48" s="337"/>
      <c r="BA48" s="270"/>
      <c r="BB48" s="275"/>
      <c r="BC48" s="276"/>
      <c r="BD48" s="276"/>
      <c r="BE48" s="277"/>
      <c r="BF48" s="278">
        <f>AG48+AC48+Y48+U48+Q48+M48+AK48+AO48+AS48+AW48+BA48+BE48</f>
        <v>0</v>
      </c>
    </row>
    <row r="49" spans="1:58" ht="15.75" thickBot="1">
      <c r="A49" s="702"/>
      <c r="B49" s="699"/>
      <c r="C49" s="591"/>
      <c r="D49" s="591"/>
      <c r="E49" s="705"/>
      <c r="F49" s="708"/>
      <c r="G49" s="717"/>
      <c r="H49" s="720"/>
      <c r="I49" s="437" t="s">
        <v>37</v>
      </c>
      <c r="J49" s="268">
        <v>0</v>
      </c>
      <c r="K49" s="269">
        <v>0</v>
      </c>
      <c r="L49" s="269">
        <v>0</v>
      </c>
      <c r="M49" s="270">
        <f t="shared" si="16"/>
        <v>0</v>
      </c>
      <c r="N49" s="268">
        <v>0</v>
      </c>
      <c r="O49" s="269">
        <v>0</v>
      </c>
      <c r="P49" s="269">
        <v>0</v>
      </c>
      <c r="Q49" s="270">
        <f t="shared" si="17"/>
        <v>0</v>
      </c>
      <c r="R49" s="268">
        <v>0</v>
      </c>
      <c r="S49" s="269">
        <v>0</v>
      </c>
      <c r="T49" s="269">
        <v>0</v>
      </c>
      <c r="U49" s="271">
        <f t="shared" si="18"/>
        <v>0</v>
      </c>
      <c r="V49" s="268">
        <v>0</v>
      </c>
      <c r="W49" s="269">
        <v>0</v>
      </c>
      <c r="X49" s="269">
        <v>0</v>
      </c>
      <c r="Y49" s="270">
        <f aca="true" t="shared" si="20" ref="Y49:Y57">SUM(V49:X49)</f>
        <v>0</v>
      </c>
      <c r="Z49" s="268">
        <v>0</v>
      </c>
      <c r="AA49" s="269">
        <v>0</v>
      </c>
      <c r="AB49" s="269">
        <v>0</v>
      </c>
      <c r="AC49" s="270">
        <f t="shared" si="19"/>
        <v>0</v>
      </c>
      <c r="AD49" s="279">
        <v>14</v>
      </c>
      <c r="AE49" s="280">
        <v>1</v>
      </c>
      <c r="AF49" s="338">
        <v>0</v>
      </c>
      <c r="AG49" s="281">
        <v>15</v>
      </c>
      <c r="AH49" s="268"/>
      <c r="AI49" s="269"/>
      <c r="AJ49" s="269"/>
      <c r="AK49" s="270"/>
      <c r="AL49" s="268"/>
      <c r="AM49" s="269"/>
      <c r="AN49" s="269"/>
      <c r="AO49" s="270"/>
      <c r="AP49" s="268"/>
      <c r="AQ49" s="269"/>
      <c r="AR49" s="269"/>
      <c r="AS49" s="270"/>
      <c r="AT49" s="274"/>
      <c r="AU49" s="269"/>
      <c r="AV49" s="337"/>
      <c r="AW49" s="270"/>
      <c r="AX49" s="274"/>
      <c r="AY49" s="269"/>
      <c r="AZ49" s="337"/>
      <c r="BA49" s="270"/>
      <c r="BB49" s="282"/>
      <c r="BC49" s="87"/>
      <c r="BD49" s="87"/>
      <c r="BE49" s="283"/>
      <c r="BF49" s="284">
        <f>AG49+AC49+Y49+U49+Q49+M49+AK49+AO49+AS49+AW49+BA49+BE49</f>
        <v>15</v>
      </c>
    </row>
    <row r="50" spans="1:58" ht="15.75" thickBot="1">
      <c r="A50" s="702"/>
      <c r="B50" s="699"/>
      <c r="C50" s="591"/>
      <c r="D50" s="591"/>
      <c r="E50" s="705"/>
      <c r="F50" s="708"/>
      <c r="G50" s="717"/>
      <c r="H50" s="720"/>
      <c r="I50" s="437" t="s">
        <v>38</v>
      </c>
      <c r="J50" s="268">
        <v>0</v>
      </c>
      <c r="K50" s="269">
        <v>0</v>
      </c>
      <c r="L50" s="269">
        <v>0</v>
      </c>
      <c r="M50" s="270">
        <f t="shared" si="16"/>
        <v>0</v>
      </c>
      <c r="N50" s="268">
        <v>0</v>
      </c>
      <c r="O50" s="269">
        <v>0</v>
      </c>
      <c r="P50" s="269">
        <v>0</v>
      </c>
      <c r="Q50" s="270">
        <f t="shared" si="17"/>
        <v>0</v>
      </c>
      <c r="R50" s="268">
        <v>0</v>
      </c>
      <c r="S50" s="269">
        <v>0</v>
      </c>
      <c r="T50" s="269">
        <v>0</v>
      </c>
      <c r="U50" s="271">
        <f t="shared" si="18"/>
        <v>0</v>
      </c>
      <c r="V50" s="268">
        <v>0</v>
      </c>
      <c r="W50" s="269">
        <v>0</v>
      </c>
      <c r="X50" s="269">
        <v>0</v>
      </c>
      <c r="Y50" s="270">
        <f t="shared" si="20"/>
        <v>0</v>
      </c>
      <c r="Z50" s="268">
        <v>0</v>
      </c>
      <c r="AA50" s="269">
        <v>0</v>
      </c>
      <c r="AB50" s="269">
        <v>0</v>
      </c>
      <c r="AC50" s="270">
        <f t="shared" si="19"/>
        <v>0</v>
      </c>
      <c r="AD50" s="282">
        <v>153</v>
      </c>
      <c r="AE50" s="87">
        <v>4</v>
      </c>
      <c r="AF50" s="321">
        <v>0</v>
      </c>
      <c r="AG50" s="283">
        <v>157</v>
      </c>
      <c r="AH50" s="268"/>
      <c r="AI50" s="269"/>
      <c r="AJ50" s="269"/>
      <c r="AK50" s="270"/>
      <c r="AL50" s="268"/>
      <c r="AM50" s="269"/>
      <c r="AN50" s="269"/>
      <c r="AO50" s="270"/>
      <c r="AP50" s="268"/>
      <c r="AQ50" s="269"/>
      <c r="AR50" s="269"/>
      <c r="AS50" s="270"/>
      <c r="AT50" s="274"/>
      <c r="AU50" s="269"/>
      <c r="AV50" s="337"/>
      <c r="AW50" s="270"/>
      <c r="AX50" s="274"/>
      <c r="AY50" s="269"/>
      <c r="AZ50" s="337"/>
      <c r="BA50" s="270"/>
      <c r="BB50" s="282"/>
      <c r="BC50" s="87"/>
      <c r="BD50" s="87"/>
      <c r="BE50" s="283"/>
      <c r="BF50" s="284">
        <f>AG50+AC50+Y50+U50+Q50+M50+AK50+AO50+AS50+AW50+BA50+BE50</f>
        <v>157</v>
      </c>
    </row>
    <row r="51" spans="1:58" ht="15.75" thickBot="1">
      <c r="A51" s="702"/>
      <c r="B51" s="699"/>
      <c r="C51" s="591"/>
      <c r="D51" s="591"/>
      <c r="E51" s="705"/>
      <c r="F51" s="708"/>
      <c r="G51" s="717"/>
      <c r="H51" s="720"/>
      <c r="I51" s="437" t="s">
        <v>39</v>
      </c>
      <c r="J51" s="268">
        <v>0</v>
      </c>
      <c r="K51" s="269">
        <v>0</v>
      </c>
      <c r="L51" s="269">
        <v>0</v>
      </c>
      <c r="M51" s="270">
        <f t="shared" si="16"/>
        <v>0</v>
      </c>
      <c r="N51" s="268">
        <v>0</v>
      </c>
      <c r="O51" s="269">
        <v>0</v>
      </c>
      <c r="P51" s="269">
        <v>0</v>
      </c>
      <c r="Q51" s="270">
        <f t="shared" si="17"/>
        <v>0</v>
      </c>
      <c r="R51" s="268">
        <v>0</v>
      </c>
      <c r="S51" s="269">
        <v>0</v>
      </c>
      <c r="T51" s="269">
        <v>0</v>
      </c>
      <c r="U51" s="271">
        <f t="shared" si="18"/>
        <v>0</v>
      </c>
      <c r="V51" s="268">
        <v>0</v>
      </c>
      <c r="W51" s="269">
        <v>0</v>
      </c>
      <c r="X51" s="269">
        <v>0</v>
      </c>
      <c r="Y51" s="270">
        <f t="shared" si="20"/>
        <v>0</v>
      </c>
      <c r="Z51" s="268">
        <v>0</v>
      </c>
      <c r="AA51" s="269">
        <v>0</v>
      </c>
      <c r="AB51" s="269">
        <v>0</v>
      </c>
      <c r="AC51" s="270">
        <f t="shared" si="19"/>
        <v>0</v>
      </c>
      <c r="AD51" s="282">
        <v>343</v>
      </c>
      <c r="AE51" s="87">
        <v>9</v>
      </c>
      <c r="AF51" s="321">
        <v>0</v>
      </c>
      <c r="AG51" s="283">
        <v>352</v>
      </c>
      <c r="AH51" s="268"/>
      <c r="AI51" s="269"/>
      <c r="AJ51" s="269"/>
      <c r="AK51" s="270"/>
      <c r="AL51" s="268"/>
      <c r="AM51" s="269"/>
      <c r="AN51" s="269"/>
      <c r="AO51" s="270"/>
      <c r="AP51" s="268"/>
      <c r="AQ51" s="269"/>
      <c r="AR51" s="269"/>
      <c r="AS51" s="270"/>
      <c r="AT51" s="274"/>
      <c r="AU51" s="269"/>
      <c r="AV51" s="337"/>
      <c r="AW51" s="270"/>
      <c r="AX51" s="274"/>
      <c r="AY51" s="269"/>
      <c r="AZ51" s="337"/>
      <c r="BA51" s="270"/>
      <c r="BB51" s="282"/>
      <c r="BC51" s="87"/>
      <c r="BD51" s="87"/>
      <c r="BE51" s="283"/>
      <c r="BF51" s="284">
        <f>AG51+AC51+Y51+U51+Q51+M51+AK51+AO51+AS51+AW51+BA51+BE51</f>
        <v>352</v>
      </c>
    </row>
    <row r="52" spans="1:58" ht="15.75" thickBot="1">
      <c r="A52" s="702"/>
      <c r="B52" s="699"/>
      <c r="C52" s="591"/>
      <c r="D52" s="591"/>
      <c r="E52" s="705"/>
      <c r="F52" s="708"/>
      <c r="G52" s="717"/>
      <c r="H52" s="720"/>
      <c r="I52" s="437" t="s">
        <v>40</v>
      </c>
      <c r="J52" s="268">
        <v>0</v>
      </c>
      <c r="K52" s="269">
        <v>0</v>
      </c>
      <c r="L52" s="269">
        <v>0</v>
      </c>
      <c r="M52" s="270">
        <f t="shared" si="16"/>
        <v>0</v>
      </c>
      <c r="N52" s="268">
        <v>0</v>
      </c>
      <c r="O52" s="269">
        <v>0</v>
      </c>
      <c r="P52" s="269">
        <v>0</v>
      </c>
      <c r="Q52" s="270">
        <f t="shared" si="17"/>
        <v>0</v>
      </c>
      <c r="R52" s="268">
        <v>0</v>
      </c>
      <c r="S52" s="269">
        <v>0</v>
      </c>
      <c r="T52" s="269">
        <v>0</v>
      </c>
      <c r="U52" s="271">
        <f t="shared" si="18"/>
        <v>0</v>
      </c>
      <c r="V52" s="268">
        <v>0</v>
      </c>
      <c r="W52" s="269">
        <v>0</v>
      </c>
      <c r="X52" s="269">
        <v>0</v>
      </c>
      <c r="Y52" s="270">
        <f t="shared" si="20"/>
        <v>0</v>
      </c>
      <c r="Z52" s="268">
        <v>0</v>
      </c>
      <c r="AA52" s="269">
        <v>0</v>
      </c>
      <c r="AB52" s="269">
        <v>0</v>
      </c>
      <c r="AC52" s="270">
        <f t="shared" si="19"/>
        <v>0</v>
      </c>
      <c r="AD52" s="439">
        <v>33</v>
      </c>
      <c r="AE52" s="94">
        <v>0</v>
      </c>
      <c r="AF52" s="440">
        <v>0</v>
      </c>
      <c r="AG52" s="441">
        <v>33</v>
      </c>
      <c r="AH52" s="268"/>
      <c r="AI52" s="269"/>
      <c r="AJ52" s="269"/>
      <c r="AK52" s="270"/>
      <c r="AL52" s="268"/>
      <c r="AM52" s="269"/>
      <c r="AN52" s="269"/>
      <c r="AO52" s="270"/>
      <c r="AP52" s="268"/>
      <c r="AQ52" s="269"/>
      <c r="AR52" s="269"/>
      <c r="AS52" s="270"/>
      <c r="AT52" s="274"/>
      <c r="AU52" s="269"/>
      <c r="AV52" s="337"/>
      <c r="AW52" s="270"/>
      <c r="AX52" s="274"/>
      <c r="AY52" s="269"/>
      <c r="AZ52" s="337"/>
      <c r="BA52" s="270"/>
      <c r="BB52" s="282"/>
      <c r="BC52" s="87"/>
      <c r="BD52" s="87"/>
      <c r="BE52" s="283"/>
      <c r="BF52" s="284">
        <f>AG52+AC52+Y52+U52+Q52+M52+AK52+AO52+AS52+AW52+BA52+BE52</f>
        <v>33</v>
      </c>
    </row>
    <row r="53" spans="1:58" ht="68.25" customHeight="1" thickBot="1">
      <c r="A53" s="702"/>
      <c r="B53" s="699"/>
      <c r="C53" s="591"/>
      <c r="D53" s="591"/>
      <c r="E53" s="705"/>
      <c r="F53" s="708"/>
      <c r="G53" s="717"/>
      <c r="H53" s="721"/>
      <c r="I53" s="136" t="s">
        <v>283</v>
      </c>
      <c r="J53" s="268">
        <v>0</v>
      </c>
      <c r="K53" s="269">
        <v>0</v>
      </c>
      <c r="L53" s="269">
        <v>0</v>
      </c>
      <c r="M53" s="270">
        <f t="shared" si="16"/>
        <v>0</v>
      </c>
      <c r="N53" s="268">
        <v>0</v>
      </c>
      <c r="O53" s="269">
        <v>0</v>
      </c>
      <c r="P53" s="269">
        <v>0</v>
      </c>
      <c r="Q53" s="270">
        <f t="shared" si="17"/>
        <v>0</v>
      </c>
      <c r="R53" s="268">
        <v>0</v>
      </c>
      <c r="S53" s="269">
        <v>0</v>
      </c>
      <c r="T53" s="269">
        <v>0</v>
      </c>
      <c r="U53" s="271">
        <f t="shared" si="18"/>
        <v>0</v>
      </c>
      <c r="V53" s="268">
        <v>0</v>
      </c>
      <c r="W53" s="269">
        <v>0</v>
      </c>
      <c r="X53" s="269">
        <v>0</v>
      </c>
      <c r="Y53" s="270">
        <v>0</v>
      </c>
      <c r="Z53" s="268">
        <v>0</v>
      </c>
      <c r="AA53" s="269">
        <v>0</v>
      </c>
      <c r="AB53" s="269">
        <v>0</v>
      </c>
      <c r="AC53" s="270">
        <f t="shared" si="19"/>
        <v>0</v>
      </c>
      <c r="AD53" s="442">
        <v>543</v>
      </c>
      <c r="AE53" s="443">
        <v>14</v>
      </c>
      <c r="AF53" s="444">
        <v>0</v>
      </c>
      <c r="AG53" s="445">
        <v>557</v>
      </c>
      <c r="AH53" s="268"/>
      <c r="AI53" s="269"/>
      <c r="AJ53" s="269"/>
      <c r="AK53" s="270"/>
      <c r="AL53" s="268"/>
      <c r="AM53" s="269"/>
      <c r="AN53" s="269"/>
      <c r="AO53" s="270"/>
      <c r="AP53" s="268"/>
      <c r="AQ53" s="269"/>
      <c r="AR53" s="269"/>
      <c r="AS53" s="270"/>
      <c r="AT53" s="274"/>
      <c r="AU53" s="269"/>
      <c r="AV53" s="337"/>
      <c r="AW53" s="270"/>
      <c r="AX53" s="274"/>
      <c r="AY53" s="269"/>
      <c r="AZ53" s="337"/>
      <c r="BA53" s="270"/>
      <c r="BB53" s="282"/>
      <c r="BC53" s="87"/>
      <c r="BD53" s="87"/>
      <c r="BE53" s="283"/>
      <c r="BF53" s="286">
        <f>AG53+BE53</f>
        <v>557</v>
      </c>
    </row>
    <row r="54" spans="1:58" ht="15.75" thickBot="1">
      <c r="A54" s="702"/>
      <c r="B54" s="699"/>
      <c r="C54" s="591"/>
      <c r="D54" s="591"/>
      <c r="E54" s="705"/>
      <c r="F54" s="708"/>
      <c r="G54" s="717"/>
      <c r="H54" s="722" t="s">
        <v>41</v>
      </c>
      <c r="I54" s="437" t="s">
        <v>42</v>
      </c>
      <c r="J54" s="268">
        <v>0</v>
      </c>
      <c r="K54" s="269">
        <v>0</v>
      </c>
      <c r="L54" s="269">
        <v>0</v>
      </c>
      <c r="M54" s="270">
        <f t="shared" si="16"/>
        <v>0</v>
      </c>
      <c r="N54" s="268">
        <v>0</v>
      </c>
      <c r="O54" s="269">
        <v>0</v>
      </c>
      <c r="P54" s="269">
        <v>0</v>
      </c>
      <c r="Q54" s="270">
        <f t="shared" si="17"/>
        <v>0</v>
      </c>
      <c r="R54" s="268">
        <v>0</v>
      </c>
      <c r="S54" s="269">
        <v>0</v>
      </c>
      <c r="T54" s="269">
        <v>0</v>
      </c>
      <c r="U54" s="271">
        <f t="shared" si="18"/>
        <v>0</v>
      </c>
      <c r="V54" s="268">
        <v>0</v>
      </c>
      <c r="W54" s="269">
        <v>0</v>
      </c>
      <c r="X54" s="269">
        <v>0</v>
      </c>
      <c r="Y54" s="270">
        <f t="shared" si="20"/>
        <v>0</v>
      </c>
      <c r="Z54" s="268">
        <v>0</v>
      </c>
      <c r="AA54" s="269">
        <v>0</v>
      </c>
      <c r="AB54" s="269">
        <v>0</v>
      </c>
      <c r="AC54" s="270">
        <f t="shared" si="19"/>
        <v>0</v>
      </c>
      <c r="AD54" s="279">
        <v>449</v>
      </c>
      <c r="AE54" s="280">
        <v>11</v>
      </c>
      <c r="AF54" s="338">
        <v>0</v>
      </c>
      <c r="AG54" s="281">
        <v>460</v>
      </c>
      <c r="AH54" s="268"/>
      <c r="AI54" s="269"/>
      <c r="AJ54" s="269"/>
      <c r="AK54" s="270"/>
      <c r="AL54" s="268"/>
      <c r="AM54" s="269"/>
      <c r="AN54" s="269"/>
      <c r="AO54" s="270"/>
      <c r="AP54" s="268"/>
      <c r="AQ54" s="269"/>
      <c r="AR54" s="269"/>
      <c r="AS54" s="270"/>
      <c r="AT54" s="274"/>
      <c r="AU54" s="269"/>
      <c r="AV54" s="337"/>
      <c r="AW54" s="270"/>
      <c r="AX54" s="274"/>
      <c r="AY54" s="269"/>
      <c r="AZ54" s="337"/>
      <c r="BA54" s="270"/>
      <c r="BB54" s="282"/>
      <c r="BC54" s="87"/>
      <c r="BD54" s="87"/>
      <c r="BE54" s="283"/>
      <c r="BF54" s="287">
        <f>AG54+AC54+Y54+U54+Q54+M54+AK54+AO54+AS54+AW54+BA54+BE54</f>
        <v>460</v>
      </c>
    </row>
    <row r="55" spans="1:58" ht="15.75" thickBot="1">
      <c r="A55" s="702"/>
      <c r="B55" s="699"/>
      <c r="C55" s="591"/>
      <c r="D55" s="591"/>
      <c r="E55" s="705"/>
      <c r="F55" s="708"/>
      <c r="G55" s="717"/>
      <c r="H55" s="723"/>
      <c r="I55" s="437" t="s">
        <v>43</v>
      </c>
      <c r="J55" s="268">
        <v>0</v>
      </c>
      <c r="K55" s="269">
        <v>0</v>
      </c>
      <c r="L55" s="269">
        <v>0</v>
      </c>
      <c r="M55" s="270">
        <f t="shared" si="16"/>
        <v>0</v>
      </c>
      <c r="N55" s="268">
        <v>0</v>
      </c>
      <c r="O55" s="269">
        <v>0</v>
      </c>
      <c r="P55" s="269">
        <v>0</v>
      </c>
      <c r="Q55" s="270">
        <f t="shared" si="17"/>
        <v>0</v>
      </c>
      <c r="R55" s="268">
        <v>0</v>
      </c>
      <c r="S55" s="269">
        <v>0</v>
      </c>
      <c r="T55" s="269">
        <v>0</v>
      </c>
      <c r="U55" s="271">
        <f t="shared" si="18"/>
        <v>0</v>
      </c>
      <c r="V55" s="268">
        <v>0</v>
      </c>
      <c r="W55" s="269">
        <v>0</v>
      </c>
      <c r="X55" s="269">
        <v>0</v>
      </c>
      <c r="Y55" s="270">
        <f t="shared" si="20"/>
        <v>0</v>
      </c>
      <c r="Z55" s="268">
        <v>0</v>
      </c>
      <c r="AA55" s="269">
        <v>0</v>
      </c>
      <c r="AB55" s="269">
        <v>0</v>
      </c>
      <c r="AC55" s="270">
        <f t="shared" si="19"/>
        <v>0</v>
      </c>
      <c r="AD55" s="282">
        <v>94</v>
      </c>
      <c r="AE55" s="87">
        <v>3</v>
      </c>
      <c r="AF55" s="321">
        <v>0</v>
      </c>
      <c r="AG55" s="283">
        <v>97</v>
      </c>
      <c r="AH55" s="268"/>
      <c r="AI55" s="269"/>
      <c r="AJ55" s="269"/>
      <c r="AK55" s="270"/>
      <c r="AL55" s="268"/>
      <c r="AM55" s="269"/>
      <c r="AN55" s="269"/>
      <c r="AO55" s="270"/>
      <c r="AP55" s="268"/>
      <c r="AQ55" s="269"/>
      <c r="AR55" s="269"/>
      <c r="AS55" s="270"/>
      <c r="AT55" s="274"/>
      <c r="AU55" s="269"/>
      <c r="AV55" s="337"/>
      <c r="AW55" s="270"/>
      <c r="AX55" s="274"/>
      <c r="AY55" s="269"/>
      <c r="AZ55" s="337"/>
      <c r="BA55" s="270"/>
      <c r="BB55" s="282"/>
      <c r="BC55" s="87"/>
      <c r="BD55" s="87"/>
      <c r="BE55" s="283"/>
      <c r="BF55" s="287">
        <f>AG55+AC55+Y55+U55+Q55+M55+AK55+AO55+AS55+AW55+BA55+BE55</f>
        <v>97</v>
      </c>
    </row>
    <row r="56" spans="1:58" ht="15.75" thickBot="1">
      <c r="A56" s="702"/>
      <c r="B56" s="699"/>
      <c r="C56" s="591"/>
      <c r="D56" s="591"/>
      <c r="E56" s="705"/>
      <c r="F56" s="708"/>
      <c r="G56" s="717"/>
      <c r="H56" s="724" t="s">
        <v>44</v>
      </c>
      <c r="I56" s="437" t="s">
        <v>45</v>
      </c>
      <c r="J56" s="268">
        <v>0</v>
      </c>
      <c r="K56" s="269">
        <v>0</v>
      </c>
      <c r="L56" s="269">
        <v>0</v>
      </c>
      <c r="M56" s="270">
        <v>0</v>
      </c>
      <c r="N56" s="268">
        <v>0</v>
      </c>
      <c r="O56" s="269">
        <v>0</v>
      </c>
      <c r="P56" s="269">
        <v>0</v>
      </c>
      <c r="Q56" s="270">
        <f t="shared" si="17"/>
        <v>0</v>
      </c>
      <c r="R56" s="268">
        <v>0</v>
      </c>
      <c r="S56" s="269">
        <v>0</v>
      </c>
      <c r="T56" s="269">
        <v>0</v>
      </c>
      <c r="U56" s="271">
        <f t="shared" si="18"/>
        <v>0</v>
      </c>
      <c r="V56" s="268">
        <v>0</v>
      </c>
      <c r="W56" s="269">
        <v>0</v>
      </c>
      <c r="X56" s="269">
        <v>0</v>
      </c>
      <c r="Y56" s="270">
        <f t="shared" si="20"/>
        <v>0</v>
      </c>
      <c r="Z56" s="268">
        <v>0</v>
      </c>
      <c r="AA56" s="269">
        <v>0</v>
      </c>
      <c r="AB56" s="269">
        <v>0</v>
      </c>
      <c r="AC56" s="270">
        <f t="shared" si="19"/>
        <v>0</v>
      </c>
      <c r="AD56" s="282">
        <v>3</v>
      </c>
      <c r="AE56" s="87">
        <v>0</v>
      </c>
      <c r="AF56" s="321">
        <v>0</v>
      </c>
      <c r="AG56" s="283">
        <v>3</v>
      </c>
      <c r="AH56" s="268"/>
      <c r="AI56" s="269"/>
      <c r="AJ56" s="269"/>
      <c r="AK56" s="270"/>
      <c r="AL56" s="268"/>
      <c r="AM56" s="269"/>
      <c r="AN56" s="269"/>
      <c r="AO56" s="270"/>
      <c r="AP56" s="268"/>
      <c r="AQ56" s="269"/>
      <c r="AR56" s="269"/>
      <c r="AS56" s="270"/>
      <c r="AT56" s="274"/>
      <c r="AU56" s="269"/>
      <c r="AV56" s="337"/>
      <c r="AW56" s="270"/>
      <c r="AX56" s="274"/>
      <c r="AY56" s="269"/>
      <c r="AZ56" s="337"/>
      <c r="BA56" s="270"/>
      <c r="BB56" s="282"/>
      <c r="BC56" s="87"/>
      <c r="BD56" s="87"/>
      <c r="BE56" s="283"/>
      <c r="BF56" s="287">
        <f>AG56+AC56+Y56+U56+Q56+M56+AK56+AO56+AS56+AW56+BA56+BE56</f>
        <v>3</v>
      </c>
    </row>
    <row r="57" spans="1:58" ht="15.75" thickBot="1">
      <c r="A57" s="703"/>
      <c r="B57" s="700"/>
      <c r="C57" s="592"/>
      <c r="D57" s="592"/>
      <c r="E57" s="706"/>
      <c r="F57" s="709"/>
      <c r="G57" s="718"/>
      <c r="H57" s="725"/>
      <c r="I57" s="438" t="s">
        <v>46</v>
      </c>
      <c r="J57" s="268">
        <v>0</v>
      </c>
      <c r="K57" s="269">
        <v>0</v>
      </c>
      <c r="L57" s="269">
        <v>0</v>
      </c>
      <c r="M57" s="270">
        <v>0</v>
      </c>
      <c r="N57" s="268">
        <v>0</v>
      </c>
      <c r="O57" s="269">
        <v>0</v>
      </c>
      <c r="P57" s="269">
        <v>0</v>
      </c>
      <c r="Q57" s="270">
        <f t="shared" si="17"/>
        <v>0</v>
      </c>
      <c r="R57" s="268">
        <v>0</v>
      </c>
      <c r="S57" s="269">
        <v>0</v>
      </c>
      <c r="T57" s="269">
        <v>0</v>
      </c>
      <c r="U57" s="271">
        <f t="shared" si="18"/>
        <v>0</v>
      </c>
      <c r="V57" s="268">
        <v>0</v>
      </c>
      <c r="W57" s="269">
        <v>0</v>
      </c>
      <c r="X57" s="269">
        <v>0</v>
      </c>
      <c r="Y57" s="270">
        <f t="shared" si="20"/>
        <v>0</v>
      </c>
      <c r="Z57" s="268">
        <v>0</v>
      </c>
      <c r="AA57" s="269">
        <v>0</v>
      </c>
      <c r="AB57" s="269">
        <v>0</v>
      </c>
      <c r="AC57" s="270">
        <f t="shared" si="19"/>
        <v>0</v>
      </c>
      <c r="AD57" s="268">
        <v>13</v>
      </c>
      <c r="AE57" s="269">
        <v>0</v>
      </c>
      <c r="AF57" s="337">
        <v>0</v>
      </c>
      <c r="AG57" s="270">
        <v>13</v>
      </c>
      <c r="AH57" s="268"/>
      <c r="AI57" s="269"/>
      <c r="AJ57" s="269"/>
      <c r="AK57" s="270"/>
      <c r="AL57" s="268"/>
      <c r="AM57" s="269"/>
      <c r="AN57" s="269"/>
      <c r="AO57" s="270"/>
      <c r="AP57" s="268"/>
      <c r="AQ57" s="269"/>
      <c r="AR57" s="269"/>
      <c r="AS57" s="270"/>
      <c r="AT57" s="274"/>
      <c r="AU57" s="269"/>
      <c r="AV57" s="337"/>
      <c r="AW57" s="270"/>
      <c r="AX57" s="274"/>
      <c r="AY57" s="269"/>
      <c r="AZ57" s="337"/>
      <c r="BA57" s="270"/>
      <c r="BB57" s="288"/>
      <c r="BC57" s="289"/>
      <c r="BD57" s="289"/>
      <c r="BE57" s="270"/>
      <c r="BF57" s="290">
        <f>AG57+AC57+Y57+U57+Q57+M57+AK57+AO57+AS57+AW57+BA57+BE57</f>
        <v>13</v>
      </c>
    </row>
  </sheetData>
  <sheetProtection/>
  <mergeCells count="71">
    <mergeCell ref="H42:H43"/>
    <mergeCell ref="H22:H23"/>
    <mergeCell ref="E24:E33"/>
    <mergeCell ref="F24:F33"/>
    <mergeCell ref="G24:G33"/>
    <mergeCell ref="H24:H29"/>
    <mergeCell ref="H30:H31"/>
    <mergeCell ref="AX12:BA12"/>
    <mergeCell ref="BB12:BE12"/>
    <mergeCell ref="A14:A46"/>
    <mergeCell ref="E14:E23"/>
    <mergeCell ref="F14:F23"/>
    <mergeCell ref="G14:G23"/>
    <mergeCell ref="H14:H19"/>
    <mergeCell ref="G34:G43"/>
    <mergeCell ref="H34:H39"/>
    <mergeCell ref="H40:H41"/>
    <mergeCell ref="Z12:AC12"/>
    <mergeCell ref="AD12:AG12"/>
    <mergeCell ref="AH12:AK12"/>
    <mergeCell ref="H32:H33"/>
    <mergeCell ref="AP12:AS12"/>
    <mergeCell ref="AT12:AW12"/>
    <mergeCell ref="AL11:AO11"/>
    <mergeCell ref="AP11:AS11"/>
    <mergeCell ref="AT11:AW11"/>
    <mergeCell ref="H20:H21"/>
    <mergeCell ref="BB11:BE11"/>
    <mergeCell ref="BF11:BF13"/>
    <mergeCell ref="J12:M12"/>
    <mergeCell ref="N12:Q12"/>
    <mergeCell ref="R12:U12"/>
    <mergeCell ref="V12:Y12"/>
    <mergeCell ref="AX11:BA11"/>
    <mergeCell ref="I11:I13"/>
    <mergeCell ref="J11:M11"/>
    <mergeCell ref="N11:Q11"/>
    <mergeCell ref="R11:U11"/>
    <mergeCell ref="V11:Y11"/>
    <mergeCell ref="Z11:AC11"/>
    <mergeCell ref="AL12:AO12"/>
    <mergeCell ref="AD11:AG11"/>
    <mergeCell ref="AH11:AK11"/>
    <mergeCell ref="A10:I10"/>
    <mergeCell ref="J10:BE10"/>
    <mergeCell ref="A11:A13"/>
    <mergeCell ref="B11:B13"/>
    <mergeCell ref="C11:C13"/>
    <mergeCell ref="D11:D13"/>
    <mergeCell ref="E11:E13"/>
    <mergeCell ref="F11:F13"/>
    <mergeCell ref="G11:G13"/>
    <mergeCell ref="H11:H13"/>
    <mergeCell ref="G48:G57"/>
    <mergeCell ref="H48:H53"/>
    <mergeCell ref="H54:H55"/>
    <mergeCell ref="H56:H57"/>
    <mergeCell ref="C1:R1"/>
    <mergeCell ref="C2:R2"/>
    <mergeCell ref="C3:R3"/>
    <mergeCell ref="A6:D6"/>
    <mergeCell ref="B7:C7"/>
    <mergeCell ref="B8:C8"/>
    <mergeCell ref="B14:B57"/>
    <mergeCell ref="C14:C57"/>
    <mergeCell ref="D14:D57"/>
    <mergeCell ref="A48:A57"/>
    <mergeCell ref="E48:E57"/>
    <mergeCell ref="F48:F57"/>
    <mergeCell ref="E34:E43"/>
    <mergeCell ref="F34:F43"/>
  </mergeCells>
  <printOptions/>
  <pageMargins left="0.7" right="0.7" top="0.75" bottom="0.75" header="0.3" footer="0.3"/>
  <pageSetup fitToWidth="0" fitToHeight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F39"/>
  <sheetViews>
    <sheetView zoomScale="68" zoomScaleNormal="68" zoomScalePageLayoutView="0" workbookViewId="0" topLeftCell="O36">
      <selection activeCell="BF43" sqref="BF43"/>
    </sheetView>
  </sheetViews>
  <sheetFormatPr defaultColWidth="11.421875" defaultRowHeight="15"/>
  <cols>
    <col min="1" max="1" width="21.421875" style="0" bestFit="1" customWidth="1"/>
    <col min="2" max="2" width="11.28125" style="0" customWidth="1"/>
    <col min="3" max="3" width="24.7109375" style="0" customWidth="1"/>
    <col min="4" max="4" width="31.00390625" style="0" customWidth="1"/>
    <col min="5" max="5" width="32.00390625" style="0" customWidth="1"/>
    <col min="6" max="6" width="13.421875" style="266" customWidth="1"/>
    <col min="7" max="7" width="20.140625" style="0" customWidth="1"/>
    <col min="8" max="8" width="25.00390625" style="0" customWidth="1"/>
    <col min="9" max="9" width="25.8515625" style="0" customWidth="1"/>
    <col min="10" max="12" width="12.28125" style="0" customWidth="1"/>
    <col min="13" max="13" width="14.00390625" style="0" bestFit="1" customWidth="1"/>
    <col min="14" max="33" width="12.28125" style="0" customWidth="1"/>
    <col min="34" max="35" width="12.28125" style="0" hidden="1" customWidth="1"/>
    <col min="36" max="36" width="9.140625" style="0" hidden="1" customWidth="1"/>
    <col min="37" max="37" width="12.00390625" style="0" hidden="1" customWidth="1"/>
    <col min="38" max="38" width="11.8515625" style="0" hidden="1" customWidth="1"/>
    <col min="39" max="39" width="12.28125" style="0" hidden="1" customWidth="1"/>
    <col min="40" max="40" width="7.7109375" style="0" hidden="1" customWidth="1"/>
    <col min="41" max="41" width="10.00390625" style="0" hidden="1" customWidth="1"/>
    <col min="42" max="42" width="11.8515625" style="0" hidden="1" customWidth="1"/>
    <col min="43" max="43" width="12.28125" style="0" hidden="1" customWidth="1"/>
    <col min="44" max="44" width="7.7109375" style="0" hidden="1" customWidth="1"/>
    <col min="45" max="45" width="8.7109375" style="0" hidden="1" customWidth="1"/>
    <col min="46" max="46" width="14.140625" style="0" hidden="1" customWidth="1"/>
    <col min="47" max="47" width="14.57421875" style="0" hidden="1" customWidth="1"/>
    <col min="48" max="48" width="9.28125" style="0" hidden="1" customWidth="1"/>
    <col min="49" max="49" width="16.57421875" style="0" hidden="1" customWidth="1"/>
    <col min="50" max="50" width="11.8515625" style="0" hidden="1" customWidth="1"/>
    <col min="51" max="51" width="12.28125" style="0" hidden="1" customWidth="1"/>
    <col min="52" max="52" width="7.7109375" style="0" hidden="1" customWidth="1"/>
    <col min="53" max="53" width="13.00390625" style="0" hidden="1" customWidth="1"/>
    <col min="54" max="54" width="11.8515625" style="0" hidden="1" customWidth="1"/>
    <col min="55" max="55" width="12.28125" style="0" hidden="1" customWidth="1"/>
    <col min="56" max="56" width="7.7109375" style="0" hidden="1" customWidth="1"/>
    <col min="57" max="57" width="0.42578125" style="0" customWidth="1"/>
    <col min="58" max="58" width="22.7109375" style="0" customWidth="1"/>
    <col min="59" max="62" width="20.8515625" style="0" customWidth="1"/>
  </cols>
  <sheetData>
    <row r="1" spans="2:58" s="7" customFormat="1" ht="33.75" customHeight="1">
      <c r="B1" s="30"/>
      <c r="C1" s="726" t="s">
        <v>49</v>
      </c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</row>
    <row r="2" spans="2:58" s="7" customFormat="1" ht="31.5" customHeight="1">
      <c r="B2" s="31"/>
      <c r="C2" s="727" t="s">
        <v>24</v>
      </c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</row>
    <row r="3" spans="2:58" s="7" customFormat="1" ht="31.5" customHeight="1">
      <c r="B3" s="31"/>
      <c r="C3" s="727" t="s">
        <v>21</v>
      </c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</row>
    <row r="4" spans="1:58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="7" customFormat="1" ht="15.75" thickBot="1">
      <c r="F5" s="3"/>
    </row>
    <row r="6" spans="1:9" s="7" customFormat="1" ht="15">
      <c r="A6" s="606" t="s">
        <v>0</v>
      </c>
      <c r="B6" s="607"/>
      <c r="C6" s="608"/>
      <c r="D6" s="609"/>
      <c r="E6" s="3"/>
      <c r="F6" s="3"/>
      <c r="G6" s="3"/>
      <c r="I6" s="7" t="s">
        <v>47</v>
      </c>
    </row>
    <row r="7" spans="1:7" s="7" customFormat="1" ht="30">
      <c r="A7" s="5" t="s">
        <v>1</v>
      </c>
      <c r="B7" s="610" t="s">
        <v>2</v>
      </c>
      <c r="C7" s="611"/>
      <c r="D7" s="1" t="s">
        <v>26</v>
      </c>
      <c r="E7" s="3"/>
      <c r="F7" s="3"/>
      <c r="G7" s="3"/>
    </row>
    <row r="8" spans="1:6" s="7" customFormat="1" ht="45" customHeight="1" thickBot="1">
      <c r="A8" s="205" t="s">
        <v>27</v>
      </c>
      <c r="B8" s="750" t="s">
        <v>93</v>
      </c>
      <c r="C8" s="751"/>
      <c r="D8" s="206" t="s">
        <v>187</v>
      </c>
      <c r="F8" s="3"/>
    </row>
    <row r="9" s="7" customFormat="1" ht="15.75" thickBot="1">
      <c r="F9" s="3"/>
    </row>
    <row r="10" spans="1:58" s="7" customFormat="1" ht="21.75" thickBot="1">
      <c r="A10" s="564" t="s">
        <v>3</v>
      </c>
      <c r="B10" s="565"/>
      <c r="C10" s="565"/>
      <c r="D10" s="565"/>
      <c r="E10" s="565"/>
      <c r="F10" s="565"/>
      <c r="G10" s="565"/>
      <c r="H10" s="565"/>
      <c r="I10" s="566"/>
      <c r="J10" s="625">
        <v>2023</v>
      </c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6"/>
      <c r="AG10" s="626"/>
      <c r="AH10" s="626"/>
      <c r="AI10" s="626"/>
      <c r="AJ10" s="626"/>
      <c r="AK10" s="626"/>
      <c r="AL10" s="626"/>
      <c r="AM10" s="626"/>
      <c r="AN10" s="626"/>
      <c r="AO10" s="626"/>
      <c r="AP10" s="626"/>
      <c r="AQ10" s="626"/>
      <c r="AR10" s="626"/>
      <c r="AS10" s="626"/>
      <c r="AT10" s="626"/>
      <c r="AU10" s="626"/>
      <c r="AV10" s="626"/>
      <c r="AW10" s="626"/>
      <c r="AX10" s="626"/>
      <c r="AY10" s="626"/>
      <c r="AZ10" s="626"/>
      <c r="BA10" s="626"/>
      <c r="BB10" s="626"/>
      <c r="BC10" s="626"/>
      <c r="BD10" s="626"/>
      <c r="BE10" s="626"/>
      <c r="BF10" s="32"/>
    </row>
    <row r="11" spans="1:58" s="7" customFormat="1" ht="38.25" customHeight="1">
      <c r="A11" s="627" t="s">
        <v>20</v>
      </c>
      <c r="B11" s="629" t="s">
        <v>25</v>
      </c>
      <c r="C11" s="632" t="s">
        <v>4</v>
      </c>
      <c r="D11" s="632" t="s">
        <v>5</v>
      </c>
      <c r="E11" s="634" t="s">
        <v>6</v>
      </c>
      <c r="F11" s="637" t="s">
        <v>7</v>
      </c>
      <c r="G11" s="640" t="s">
        <v>8</v>
      </c>
      <c r="H11" s="637" t="s">
        <v>28</v>
      </c>
      <c r="I11" s="632" t="s">
        <v>29</v>
      </c>
      <c r="J11" s="644" t="s">
        <v>9</v>
      </c>
      <c r="K11" s="582"/>
      <c r="L11" s="582"/>
      <c r="M11" s="645"/>
      <c r="N11" s="644" t="s">
        <v>22</v>
      </c>
      <c r="O11" s="582"/>
      <c r="P11" s="582"/>
      <c r="Q11" s="645"/>
      <c r="R11" s="644" t="s">
        <v>10</v>
      </c>
      <c r="S11" s="582"/>
      <c r="T11" s="582"/>
      <c r="U11" s="645"/>
      <c r="V11" s="646" t="s">
        <v>11</v>
      </c>
      <c r="W11" s="647"/>
      <c r="X11" s="647"/>
      <c r="Y11" s="648"/>
      <c r="Z11" s="646" t="s">
        <v>12</v>
      </c>
      <c r="AA11" s="647"/>
      <c r="AB11" s="647"/>
      <c r="AC11" s="647"/>
      <c r="AD11" s="646" t="s">
        <v>13</v>
      </c>
      <c r="AE11" s="647"/>
      <c r="AF11" s="647"/>
      <c r="AG11" s="649"/>
      <c r="AH11" s="646" t="s">
        <v>14</v>
      </c>
      <c r="AI11" s="647"/>
      <c r="AJ11" s="647"/>
      <c r="AK11" s="649"/>
      <c r="AL11" s="646" t="s">
        <v>15</v>
      </c>
      <c r="AM11" s="647"/>
      <c r="AN11" s="647"/>
      <c r="AO11" s="647"/>
      <c r="AP11" s="646" t="s">
        <v>16</v>
      </c>
      <c r="AQ11" s="647"/>
      <c r="AR11" s="647"/>
      <c r="AS11" s="648"/>
      <c r="AT11" s="650" t="s">
        <v>17</v>
      </c>
      <c r="AU11" s="650"/>
      <c r="AV11" s="650"/>
      <c r="AW11" s="650"/>
      <c r="AX11" s="650" t="s">
        <v>18</v>
      </c>
      <c r="AY11" s="650"/>
      <c r="AZ11" s="650"/>
      <c r="BA11" s="650"/>
      <c r="BB11" s="650" t="s">
        <v>19</v>
      </c>
      <c r="BC11" s="650"/>
      <c r="BD11" s="650"/>
      <c r="BE11" s="650"/>
      <c r="BF11" s="651" t="s">
        <v>23</v>
      </c>
    </row>
    <row r="12" spans="1:58" s="7" customFormat="1" ht="15.75" thickBot="1">
      <c r="A12" s="627"/>
      <c r="B12" s="630"/>
      <c r="C12" s="633"/>
      <c r="D12" s="633"/>
      <c r="E12" s="635"/>
      <c r="F12" s="638"/>
      <c r="G12" s="641"/>
      <c r="H12" s="638"/>
      <c r="I12" s="633"/>
      <c r="J12" s="654" t="s">
        <v>30</v>
      </c>
      <c r="K12" s="655"/>
      <c r="L12" s="655"/>
      <c r="M12" s="656"/>
      <c r="N12" s="654" t="s">
        <v>30</v>
      </c>
      <c r="O12" s="655"/>
      <c r="P12" s="655"/>
      <c r="Q12" s="656"/>
      <c r="R12" s="654" t="s">
        <v>30</v>
      </c>
      <c r="S12" s="655"/>
      <c r="T12" s="655"/>
      <c r="U12" s="656"/>
      <c r="V12" s="657" t="s">
        <v>30</v>
      </c>
      <c r="W12" s="658"/>
      <c r="X12" s="658"/>
      <c r="Y12" s="659"/>
      <c r="Z12" s="657" t="s">
        <v>30</v>
      </c>
      <c r="AA12" s="658"/>
      <c r="AB12" s="658"/>
      <c r="AC12" s="659"/>
      <c r="AD12" s="657" t="s">
        <v>30</v>
      </c>
      <c r="AE12" s="658"/>
      <c r="AF12" s="658"/>
      <c r="AG12" s="659"/>
      <c r="AH12" s="654" t="s">
        <v>30</v>
      </c>
      <c r="AI12" s="655"/>
      <c r="AJ12" s="655"/>
      <c r="AK12" s="656"/>
      <c r="AL12" s="654" t="s">
        <v>30</v>
      </c>
      <c r="AM12" s="655"/>
      <c r="AN12" s="655"/>
      <c r="AO12" s="656"/>
      <c r="AP12" s="654" t="s">
        <v>30</v>
      </c>
      <c r="AQ12" s="655"/>
      <c r="AR12" s="655"/>
      <c r="AS12" s="656"/>
      <c r="AT12" s="654" t="s">
        <v>30</v>
      </c>
      <c r="AU12" s="655"/>
      <c r="AV12" s="655"/>
      <c r="AW12" s="656"/>
      <c r="AX12" s="654" t="s">
        <v>30</v>
      </c>
      <c r="AY12" s="655"/>
      <c r="AZ12" s="655"/>
      <c r="BA12" s="656"/>
      <c r="BB12" s="654" t="s">
        <v>30</v>
      </c>
      <c r="BC12" s="655"/>
      <c r="BD12" s="655"/>
      <c r="BE12" s="656"/>
      <c r="BF12" s="652"/>
    </row>
    <row r="13" spans="1:58" s="7" customFormat="1" ht="42" customHeight="1" thickBot="1">
      <c r="A13" s="748"/>
      <c r="B13" s="749"/>
      <c r="C13" s="643"/>
      <c r="D13" s="643"/>
      <c r="E13" s="636"/>
      <c r="F13" s="639"/>
      <c r="G13" s="642"/>
      <c r="H13" s="639"/>
      <c r="I13" s="643"/>
      <c r="J13" s="46" t="s">
        <v>31</v>
      </c>
      <c r="K13" s="47" t="s">
        <v>32</v>
      </c>
      <c r="L13" s="48" t="s">
        <v>33</v>
      </c>
      <c r="M13" s="49" t="s">
        <v>34</v>
      </c>
      <c r="N13" s="53" t="s">
        <v>31</v>
      </c>
      <c r="O13" s="47" t="s">
        <v>32</v>
      </c>
      <c r="P13" s="48" t="s">
        <v>33</v>
      </c>
      <c r="Q13" s="49" t="s">
        <v>34</v>
      </c>
      <c r="R13" s="46" t="s">
        <v>31</v>
      </c>
      <c r="S13" s="47" t="s">
        <v>32</v>
      </c>
      <c r="T13" s="48" t="s">
        <v>33</v>
      </c>
      <c r="U13" s="210" t="s">
        <v>34</v>
      </c>
      <c r="V13" s="53" t="s">
        <v>31</v>
      </c>
      <c r="W13" s="47" t="s">
        <v>32</v>
      </c>
      <c r="X13" s="48" t="s">
        <v>33</v>
      </c>
      <c r="Y13" s="54" t="s">
        <v>34</v>
      </c>
      <c r="Z13" s="53" t="s">
        <v>31</v>
      </c>
      <c r="AA13" s="47" t="s">
        <v>32</v>
      </c>
      <c r="AB13" s="48" t="s">
        <v>33</v>
      </c>
      <c r="AC13" s="49" t="s">
        <v>34</v>
      </c>
      <c r="AD13" s="53" t="s">
        <v>31</v>
      </c>
      <c r="AE13" s="47" t="s">
        <v>32</v>
      </c>
      <c r="AF13" s="48" t="s">
        <v>33</v>
      </c>
      <c r="AG13" s="49" t="s">
        <v>34</v>
      </c>
      <c r="AH13" s="33" t="s">
        <v>31</v>
      </c>
      <c r="AI13" s="34" t="s">
        <v>32</v>
      </c>
      <c r="AJ13" s="35" t="s">
        <v>33</v>
      </c>
      <c r="AK13" s="36" t="s">
        <v>34</v>
      </c>
      <c r="AL13" s="37" t="s">
        <v>31</v>
      </c>
      <c r="AM13" s="34" t="s">
        <v>32</v>
      </c>
      <c r="AN13" s="35" t="s">
        <v>33</v>
      </c>
      <c r="AO13" s="38" t="s">
        <v>34</v>
      </c>
      <c r="AP13" s="37" t="s">
        <v>31</v>
      </c>
      <c r="AQ13" s="34" t="s">
        <v>32</v>
      </c>
      <c r="AR13" s="35" t="s">
        <v>33</v>
      </c>
      <c r="AS13" s="38" t="s">
        <v>34</v>
      </c>
      <c r="AT13" s="37" t="s">
        <v>31</v>
      </c>
      <c r="AU13" s="34" t="s">
        <v>32</v>
      </c>
      <c r="AV13" s="35" t="s">
        <v>33</v>
      </c>
      <c r="AW13" s="38" t="s">
        <v>34</v>
      </c>
      <c r="AX13" s="37" t="s">
        <v>31</v>
      </c>
      <c r="AY13" s="34" t="s">
        <v>32</v>
      </c>
      <c r="AZ13" s="35" t="s">
        <v>33</v>
      </c>
      <c r="BA13" s="38" t="s">
        <v>34</v>
      </c>
      <c r="BB13" s="37" t="s">
        <v>31</v>
      </c>
      <c r="BC13" s="34" t="s">
        <v>32</v>
      </c>
      <c r="BD13" s="35" t="s">
        <v>33</v>
      </c>
      <c r="BE13" s="38" t="s">
        <v>34</v>
      </c>
      <c r="BF13" s="653"/>
    </row>
    <row r="14" spans="1:58" s="7" customFormat="1" ht="15" customHeight="1">
      <c r="A14" s="663" t="s">
        <v>188</v>
      </c>
      <c r="B14" s="663">
        <v>16305</v>
      </c>
      <c r="C14" s="663" t="s">
        <v>182</v>
      </c>
      <c r="D14" s="663" t="s">
        <v>196</v>
      </c>
      <c r="E14" s="747" t="s">
        <v>183</v>
      </c>
      <c r="F14" s="744">
        <v>1350</v>
      </c>
      <c r="G14" s="741" t="s">
        <v>189</v>
      </c>
      <c r="H14" s="674" t="s">
        <v>35</v>
      </c>
      <c r="I14" s="347" t="s">
        <v>36</v>
      </c>
      <c r="J14" s="448">
        <v>0</v>
      </c>
      <c r="K14" s="449">
        <v>0</v>
      </c>
      <c r="L14" s="449">
        <v>0</v>
      </c>
      <c r="M14" s="450">
        <v>0</v>
      </c>
      <c r="N14" s="448">
        <v>0</v>
      </c>
      <c r="O14" s="449">
        <v>0</v>
      </c>
      <c r="P14" s="449">
        <v>0</v>
      </c>
      <c r="Q14" s="450">
        <v>0</v>
      </c>
      <c r="R14" s="448">
        <v>0</v>
      </c>
      <c r="S14" s="449">
        <v>0</v>
      </c>
      <c r="T14" s="449">
        <v>0</v>
      </c>
      <c r="U14" s="451">
        <v>0</v>
      </c>
      <c r="V14" s="448">
        <v>0</v>
      </c>
      <c r="W14" s="449">
        <v>0</v>
      </c>
      <c r="X14" s="449">
        <v>0</v>
      </c>
      <c r="Y14" s="450">
        <v>0</v>
      </c>
      <c r="Z14" s="448">
        <v>0</v>
      </c>
      <c r="AA14" s="449">
        <v>0</v>
      </c>
      <c r="AB14" s="449">
        <v>0</v>
      </c>
      <c r="AC14" s="352">
        <f aca="true" t="shared" si="0" ref="AC14:AC33">SUM(Z14:AB14)</f>
        <v>0</v>
      </c>
      <c r="AD14" s="448">
        <v>0</v>
      </c>
      <c r="AE14" s="449">
        <v>0</v>
      </c>
      <c r="AF14" s="449">
        <v>0</v>
      </c>
      <c r="AG14" s="350">
        <f aca="true" t="shared" si="1" ref="AG14:AG33">SUM(AD14:AF14)</f>
        <v>0</v>
      </c>
      <c r="AH14" s="351"/>
      <c r="AI14" s="349"/>
      <c r="AJ14" s="349"/>
      <c r="AK14" s="350"/>
      <c r="AL14" s="348"/>
      <c r="AM14" s="349"/>
      <c r="AN14" s="349"/>
      <c r="AO14" s="350"/>
      <c r="AP14" s="348"/>
      <c r="AQ14" s="349"/>
      <c r="AR14" s="349"/>
      <c r="AS14" s="350"/>
      <c r="AT14" s="348"/>
      <c r="AU14" s="349"/>
      <c r="AV14" s="351"/>
      <c r="AW14" s="350"/>
      <c r="AX14" s="348"/>
      <c r="AY14" s="349"/>
      <c r="AZ14" s="351"/>
      <c r="BA14" s="350"/>
      <c r="BB14" s="351"/>
      <c r="BC14" s="349"/>
      <c r="BD14" s="351"/>
      <c r="BE14" s="352"/>
      <c r="BF14" s="353">
        <f aca="true" t="shared" si="2" ref="BF14:BF33">AG14+AC14+Y14+U14+Q14+M14+AK14+AO14+AS14+AW14+BA14+BE14</f>
        <v>0</v>
      </c>
    </row>
    <row r="15" spans="1:58" s="7" customFormat="1" ht="15" customHeight="1">
      <c r="A15" s="664"/>
      <c r="B15" s="664"/>
      <c r="C15" s="664"/>
      <c r="D15" s="664"/>
      <c r="E15" s="742"/>
      <c r="F15" s="745"/>
      <c r="G15" s="742"/>
      <c r="H15" s="675"/>
      <c r="I15" s="354" t="s">
        <v>37</v>
      </c>
      <c r="J15" s="453">
        <v>0</v>
      </c>
      <c r="K15" s="454">
        <v>0</v>
      </c>
      <c r="L15" s="454">
        <v>0</v>
      </c>
      <c r="M15" s="455">
        <v>0</v>
      </c>
      <c r="N15" s="453">
        <v>0</v>
      </c>
      <c r="O15" s="454">
        <v>0</v>
      </c>
      <c r="P15" s="454">
        <v>0</v>
      </c>
      <c r="Q15" s="455">
        <v>0</v>
      </c>
      <c r="R15" s="453">
        <v>0</v>
      </c>
      <c r="S15" s="454">
        <v>0</v>
      </c>
      <c r="T15" s="454">
        <v>0</v>
      </c>
      <c r="U15" s="456">
        <v>0</v>
      </c>
      <c r="V15" s="453">
        <v>0</v>
      </c>
      <c r="W15" s="454">
        <v>0</v>
      </c>
      <c r="X15" s="454">
        <v>0</v>
      </c>
      <c r="Y15" s="455">
        <v>0</v>
      </c>
      <c r="Z15" s="453">
        <v>0</v>
      </c>
      <c r="AA15" s="454">
        <v>0</v>
      </c>
      <c r="AB15" s="454">
        <v>0</v>
      </c>
      <c r="AC15" s="359">
        <f t="shared" si="0"/>
        <v>0</v>
      </c>
      <c r="AD15" s="453">
        <v>0</v>
      </c>
      <c r="AE15" s="454">
        <v>0</v>
      </c>
      <c r="AF15" s="454">
        <v>0</v>
      </c>
      <c r="AG15" s="357">
        <f t="shared" si="1"/>
        <v>0</v>
      </c>
      <c r="AH15" s="358"/>
      <c r="AI15" s="356"/>
      <c r="AJ15" s="356"/>
      <c r="AK15" s="357"/>
      <c r="AL15" s="355"/>
      <c r="AM15" s="356"/>
      <c r="AN15" s="356"/>
      <c r="AO15" s="357"/>
      <c r="AP15" s="355"/>
      <c r="AQ15" s="356"/>
      <c r="AR15" s="356"/>
      <c r="AS15" s="357"/>
      <c r="AT15" s="355"/>
      <c r="AU15" s="356"/>
      <c r="AV15" s="358"/>
      <c r="AW15" s="357"/>
      <c r="AX15" s="355"/>
      <c r="AY15" s="356"/>
      <c r="AZ15" s="358"/>
      <c r="BA15" s="357"/>
      <c r="BB15" s="358"/>
      <c r="BC15" s="356"/>
      <c r="BD15" s="358"/>
      <c r="BE15" s="359"/>
      <c r="BF15" s="360">
        <f t="shared" si="2"/>
        <v>0</v>
      </c>
    </row>
    <row r="16" spans="1:58" s="7" customFormat="1" ht="15" customHeight="1">
      <c r="A16" s="664"/>
      <c r="B16" s="664"/>
      <c r="C16" s="664"/>
      <c r="D16" s="664"/>
      <c r="E16" s="742"/>
      <c r="F16" s="745"/>
      <c r="G16" s="742"/>
      <c r="H16" s="675"/>
      <c r="I16" s="354" t="s">
        <v>38</v>
      </c>
      <c r="J16" s="355">
        <v>22</v>
      </c>
      <c r="K16" s="356">
        <v>30</v>
      </c>
      <c r="L16" s="356">
        <v>2</v>
      </c>
      <c r="M16" s="359">
        <f>SUM(J16:L16)</f>
        <v>54</v>
      </c>
      <c r="N16" s="355">
        <v>26</v>
      </c>
      <c r="O16" s="356">
        <v>27</v>
      </c>
      <c r="P16" s="356">
        <v>0</v>
      </c>
      <c r="Q16" s="359">
        <f>SUM(N16:P16)</f>
        <v>53</v>
      </c>
      <c r="R16" s="355">
        <v>20</v>
      </c>
      <c r="S16" s="356">
        <v>28</v>
      </c>
      <c r="T16" s="356">
        <v>0</v>
      </c>
      <c r="U16" s="357">
        <f>SUM(R16:T16)</f>
        <v>48</v>
      </c>
      <c r="V16" s="355">
        <v>13</v>
      </c>
      <c r="W16" s="356">
        <v>34</v>
      </c>
      <c r="X16" s="356">
        <v>0</v>
      </c>
      <c r="Y16" s="359">
        <f aca="true" t="shared" si="3" ref="Y16:Y23">SUM(V16:X16)</f>
        <v>47</v>
      </c>
      <c r="Z16" s="355">
        <v>20</v>
      </c>
      <c r="AA16" s="356">
        <v>48</v>
      </c>
      <c r="AB16" s="356">
        <v>0</v>
      </c>
      <c r="AC16" s="359">
        <f t="shared" si="0"/>
        <v>68</v>
      </c>
      <c r="AD16" s="355">
        <v>45</v>
      </c>
      <c r="AE16" s="356">
        <v>48</v>
      </c>
      <c r="AF16" s="356">
        <v>0</v>
      </c>
      <c r="AG16" s="357">
        <f t="shared" si="1"/>
        <v>93</v>
      </c>
      <c r="AH16" s="358"/>
      <c r="AI16" s="356"/>
      <c r="AJ16" s="356"/>
      <c r="AK16" s="357"/>
      <c r="AL16" s="355"/>
      <c r="AM16" s="356"/>
      <c r="AN16" s="356"/>
      <c r="AO16" s="357"/>
      <c r="AP16" s="355"/>
      <c r="AQ16" s="356"/>
      <c r="AR16" s="356"/>
      <c r="AS16" s="357"/>
      <c r="AT16" s="355"/>
      <c r="AU16" s="356"/>
      <c r="AV16" s="356"/>
      <c r="AW16" s="357"/>
      <c r="AX16" s="355"/>
      <c r="AY16" s="356"/>
      <c r="AZ16" s="356"/>
      <c r="BA16" s="357"/>
      <c r="BB16" s="358"/>
      <c r="BC16" s="356"/>
      <c r="BD16" s="356"/>
      <c r="BE16" s="359"/>
      <c r="BF16" s="360">
        <f t="shared" si="2"/>
        <v>363</v>
      </c>
    </row>
    <row r="17" spans="1:58" s="7" customFormat="1" ht="15" customHeight="1">
      <c r="A17" s="664"/>
      <c r="B17" s="664"/>
      <c r="C17" s="664"/>
      <c r="D17" s="664"/>
      <c r="E17" s="742"/>
      <c r="F17" s="745"/>
      <c r="G17" s="742"/>
      <c r="H17" s="675"/>
      <c r="I17" s="354" t="s">
        <v>39</v>
      </c>
      <c r="J17" s="355">
        <v>18</v>
      </c>
      <c r="K17" s="356">
        <v>25</v>
      </c>
      <c r="L17" s="356">
        <v>0</v>
      </c>
      <c r="M17" s="359">
        <f aca="true" t="shared" si="4" ref="M17:M23">SUM(J17:L17)</f>
        <v>43</v>
      </c>
      <c r="N17" s="355">
        <v>33</v>
      </c>
      <c r="O17" s="356">
        <v>36</v>
      </c>
      <c r="P17" s="356"/>
      <c r="Q17" s="359">
        <f aca="true" t="shared" si="5" ref="Q17:Q23">SUM(N17:P17)</f>
        <v>69</v>
      </c>
      <c r="R17" s="355">
        <v>31</v>
      </c>
      <c r="S17" s="356">
        <v>30</v>
      </c>
      <c r="T17" s="356">
        <v>0</v>
      </c>
      <c r="U17" s="357">
        <f aca="true" t="shared" si="6" ref="U17:U23">SUM(R17:T17)</f>
        <v>61</v>
      </c>
      <c r="V17" s="355">
        <v>24</v>
      </c>
      <c r="W17" s="356">
        <v>36</v>
      </c>
      <c r="X17" s="356">
        <v>0</v>
      </c>
      <c r="Y17" s="359">
        <f t="shared" si="3"/>
        <v>60</v>
      </c>
      <c r="Z17" s="355">
        <v>28</v>
      </c>
      <c r="AA17" s="356">
        <v>32</v>
      </c>
      <c r="AB17" s="356">
        <v>0</v>
      </c>
      <c r="AC17" s="359">
        <f t="shared" si="0"/>
        <v>60</v>
      </c>
      <c r="AD17" s="355">
        <v>39</v>
      </c>
      <c r="AE17" s="356">
        <v>53</v>
      </c>
      <c r="AF17" s="356">
        <v>0</v>
      </c>
      <c r="AG17" s="357">
        <f t="shared" si="1"/>
        <v>92</v>
      </c>
      <c r="AH17" s="358"/>
      <c r="AI17" s="356"/>
      <c r="AJ17" s="356"/>
      <c r="AK17" s="357"/>
      <c r="AL17" s="355"/>
      <c r="AM17" s="356"/>
      <c r="AN17" s="356"/>
      <c r="AO17" s="357"/>
      <c r="AP17" s="355"/>
      <c r="AQ17" s="356"/>
      <c r="AR17" s="356"/>
      <c r="AS17" s="357"/>
      <c r="AT17" s="355"/>
      <c r="AU17" s="356"/>
      <c r="AV17" s="356"/>
      <c r="AW17" s="357"/>
      <c r="AX17" s="355"/>
      <c r="AY17" s="356"/>
      <c r="AZ17" s="356"/>
      <c r="BA17" s="357"/>
      <c r="BB17" s="358"/>
      <c r="BC17" s="356"/>
      <c r="BD17" s="356"/>
      <c r="BE17" s="359"/>
      <c r="BF17" s="360">
        <f t="shared" si="2"/>
        <v>385</v>
      </c>
    </row>
    <row r="18" spans="1:58" s="7" customFormat="1" ht="15" customHeight="1">
      <c r="A18" s="664"/>
      <c r="B18" s="664"/>
      <c r="C18" s="664"/>
      <c r="D18" s="664"/>
      <c r="E18" s="742"/>
      <c r="F18" s="745"/>
      <c r="G18" s="742"/>
      <c r="H18" s="675"/>
      <c r="I18" s="354" t="s">
        <v>40</v>
      </c>
      <c r="J18" s="355">
        <v>0</v>
      </c>
      <c r="K18" s="356">
        <v>1</v>
      </c>
      <c r="L18" s="356">
        <v>0</v>
      </c>
      <c r="M18" s="359">
        <f t="shared" si="4"/>
        <v>1</v>
      </c>
      <c r="N18" s="355">
        <v>0</v>
      </c>
      <c r="O18" s="356">
        <v>0</v>
      </c>
      <c r="P18" s="356">
        <v>0</v>
      </c>
      <c r="Q18" s="359">
        <f t="shared" si="5"/>
        <v>0</v>
      </c>
      <c r="R18" s="355">
        <v>0</v>
      </c>
      <c r="S18" s="356">
        <v>0</v>
      </c>
      <c r="T18" s="356">
        <v>0</v>
      </c>
      <c r="U18" s="357">
        <f t="shared" si="6"/>
        <v>0</v>
      </c>
      <c r="V18" s="355">
        <v>0</v>
      </c>
      <c r="W18" s="356">
        <v>0</v>
      </c>
      <c r="X18" s="356">
        <v>0</v>
      </c>
      <c r="Y18" s="359">
        <f t="shared" si="3"/>
        <v>0</v>
      </c>
      <c r="Z18" s="355">
        <v>0</v>
      </c>
      <c r="AA18" s="356">
        <v>0</v>
      </c>
      <c r="AB18" s="356">
        <v>0</v>
      </c>
      <c r="AC18" s="359">
        <f t="shared" si="0"/>
        <v>0</v>
      </c>
      <c r="AD18" s="355">
        <v>0</v>
      </c>
      <c r="AE18" s="356">
        <v>0</v>
      </c>
      <c r="AF18" s="356">
        <v>0</v>
      </c>
      <c r="AG18" s="357">
        <f t="shared" si="1"/>
        <v>0</v>
      </c>
      <c r="AH18" s="358"/>
      <c r="AI18" s="356"/>
      <c r="AJ18" s="356"/>
      <c r="AK18" s="357"/>
      <c r="AL18" s="355"/>
      <c r="AM18" s="356"/>
      <c r="AN18" s="356"/>
      <c r="AO18" s="357"/>
      <c r="AP18" s="355"/>
      <c r="AQ18" s="356"/>
      <c r="AR18" s="356"/>
      <c r="AS18" s="357"/>
      <c r="AT18" s="355"/>
      <c r="AU18" s="356"/>
      <c r="AV18" s="356"/>
      <c r="AW18" s="357"/>
      <c r="AX18" s="355"/>
      <c r="AY18" s="356"/>
      <c r="AZ18" s="356"/>
      <c r="BA18" s="357"/>
      <c r="BB18" s="358"/>
      <c r="BC18" s="356"/>
      <c r="BD18" s="356"/>
      <c r="BE18" s="359"/>
      <c r="BF18" s="360">
        <f t="shared" si="2"/>
        <v>1</v>
      </c>
    </row>
    <row r="19" spans="1:58" s="7" customFormat="1" ht="73.5" customHeight="1">
      <c r="A19" s="664"/>
      <c r="B19" s="664"/>
      <c r="C19" s="664"/>
      <c r="D19" s="664"/>
      <c r="E19" s="742"/>
      <c r="F19" s="745"/>
      <c r="G19" s="742"/>
      <c r="H19" s="676"/>
      <c r="I19" s="361" t="s">
        <v>183</v>
      </c>
      <c r="J19" s="355">
        <f>SUM(J14:J18)</f>
        <v>40</v>
      </c>
      <c r="K19" s="356">
        <f>SUM(K14:K18)</f>
        <v>56</v>
      </c>
      <c r="L19" s="356">
        <f>SUM(L14:L18)</f>
        <v>2</v>
      </c>
      <c r="M19" s="359">
        <f t="shared" si="4"/>
        <v>98</v>
      </c>
      <c r="N19" s="355">
        <f>SUM(N14:N18)</f>
        <v>59</v>
      </c>
      <c r="O19" s="356">
        <f>SUM(O14:O18)</f>
        <v>63</v>
      </c>
      <c r="P19" s="356">
        <f>SUM(P14:P18)</f>
        <v>0</v>
      </c>
      <c r="Q19" s="359">
        <f>SUM(N19:P19)</f>
        <v>122</v>
      </c>
      <c r="R19" s="355">
        <f>SUM(R14:R18)</f>
        <v>51</v>
      </c>
      <c r="S19" s="356">
        <f>SUM(S14:S18)</f>
        <v>58</v>
      </c>
      <c r="T19" s="356">
        <f>SUM(T14:T18)</f>
        <v>0</v>
      </c>
      <c r="U19" s="357">
        <f>SUM(R19:T19)</f>
        <v>109</v>
      </c>
      <c r="V19" s="355">
        <f>SUM(V14:V18)</f>
        <v>37</v>
      </c>
      <c r="W19" s="356">
        <f>SUM(W14:W18)</f>
        <v>70</v>
      </c>
      <c r="X19" s="356">
        <f>SUM(X14:X18)</f>
        <v>0</v>
      </c>
      <c r="Y19" s="359">
        <f t="shared" si="3"/>
        <v>107</v>
      </c>
      <c r="Z19" s="355">
        <f>SUM(Z15:Z18)</f>
        <v>48</v>
      </c>
      <c r="AA19" s="356">
        <f>SUM(AA15:AA18)</f>
        <v>80</v>
      </c>
      <c r="AB19" s="356">
        <f>SUM(AB15:AB18)</f>
        <v>0</v>
      </c>
      <c r="AC19" s="359">
        <f t="shared" si="0"/>
        <v>128</v>
      </c>
      <c r="AD19" s="355">
        <f>SUM(AD15:AD18)</f>
        <v>84</v>
      </c>
      <c r="AE19" s="356">
        <f>SUM(AE15:AE18)</f>
        <v>101</v>
      </c>
      <c r="AF19" s="356">
        <f>SUM(AF15:AF18)</f>
        <v>0</v>
      </c>
      <c r="AG19" s="357">
        <f t="shared" si="1"/>
        <v>185</v>
      </c>
      <c r="AH19" s="358"/>
      <c r="AI19" s="356"/>
      <c r="AJ19" s="356"/>
      <c r="AK19" s="357"/>
      <c r="AL19" s="355"/>
      <c r="AM19" s="356"/>
      <c r="AN19" s="356"/>
      <c r="AO19" s="357"/>
      <c r="AP19" s="355"/>
      <c r="AQ19" s="356"/>
      <c r="AR19" s="356"/>
      <c r="AS19" s="357"/>
      <c r="AT19" s="355"/>
      <c r="AU19" s="356"/>
      <c r="AV19" s="406"/>
      <c r="AW19" s="362"/>
      <c r="AX19" s="355"/>
      <c r="AY19" s="356"/>
      <c r="AZ19" s="406"/>
      <c r="BA19" s="362"/>
      <c r="BB19" s="364"/>
      <c r="BC19" s="364"/>
      <c r="BD19" s="364"/>
      <c r="BE19" s="365"/>
      <c r="BF19" s="366">
        <f>AG19+AC19+Y19+U19+Q19+M19+AK19+AO19+AS19+AW19+BA19+BE19</f>
        <v>749</v>
      </c>
    </row>
    <row r="20" spans="1:58" s="7" customFormat="1" ht="15" customHeight="1">
      <c r="A20" s="664"/>
      <c r="B20" s="664"/>
      <c r="C20" s="664"/>
      <c r="D20" s="664"/>
      <c r="E20" s="742"/>
      <c r="F20" s="745"/>
      <c r="G20" s="742"/>
      <c r="H20" s="677" t="s">
        <v>41</v>
      </c>
      <c r="I20" s="354" t="s">
        <v>42</v>
      </c>
      <c r="J20" s="355">
        <f>J19-J21</f>
        <v>37</v>
      </c>
      <c r="K20" s="355">
        <f>K19-K21</f>
        <v>55</v>
      </c>
      <c r="L20" s="355">
        <f>L19-L21</f>
        <v>2</v>
      </c>
      <c r="M20" s="359">
        <f>SUM(J20:L20)</f>
        <v>94</v>
      </c>
      <c r="N20" s="355">
        <v>54</v>
      </c>
      <c r="O20" s="356">
        <v>61</v>
      </c>
      <c r="P20" s="356">
        <v>0</v>
      </c>
      <c r="Q20" s="359">
        <f t="shared" si="5"/>
        <v>115</v>
      </c>
      <c r="R20" s="355">
        <v>49</v>
      </c>
      <c r="S20" s="356">
        <v>57</v>
      </c>
      <c r="T20" s="356">
        <v>0</v>
      </c>
      <c r="U20" s="357">
        <f t="shared" si="6"/>
        <v>106</v>
      </c>
      <c r="V20" s="355">
        <f>V19-V21</f>
        <v>37</v>
      </c>
      <c r="W20" s="355">
        <f>W19-W21</f>
        <v>64</v>
      </c>
      <c r="X20" s="356">
        <v>0</v>
      </c>
      <c r="Y20" s="359">
        <f t="shared" si="3"/>
        <v>101</v>
      </c>
      <c r="Z20" s="355">
        <v>47</v>
      </c>
      <c r="AA20" s="356">
        <v>77</v>
      </c>
      <c r="AB20" s="356">
        <v>0</v>
      </c>
      <c r="AC20" s="359">
        <f t="shared" si="0"/>
        <v>124</v>
      </c>
      <c r="AD20" s="355">
        <v>76</v>
      </c>
      <c r="AE20" s="356">
        <v>94</v>
      </c>
      <c r="AF20" s="356">
        <v>0</v>
      </c>
      <c r="AG20" s="357">
        <f t="shared" si="1"/>
        <v>170</v>
      </c>
      <c r="AH20" s="358"/>
      <c r="AI20" s="356"/>
      <c r="AJ20" s="356"/>
      <c r="AK20" s="357"/>
      <c r="AL20" s="355"/>
      <c r="AM20" s="356"/>
      <c r="AN20" s="356"/>
      <c r="AO20" s="357"/>
      <c r="AP20" s="355"/>
      <c r="AQ20" s="356"/>
      <c r="AR20" s="356"/>
      <c r="AS20" s="357"/>
      <c r="AT20" s="355"/>
      <c r="AU20" s="356"/>
      <c r="AV20" s="406"/>
      <c r="AW20" s="357"/>
      <c r="AX20" s="355"/>
      <c r="AY20" s="356"/>
      <c r="AZ20" s="406"/>
      <c r="BA20" s="357"/>
      <c r="BB20" s="358"/>
      <c r="BC20" s="356"/>
      <c r="BD20" s="356"/>
      <c r="BE20" s="359"/>
      <c r="BF20" s="360">
        <f>AG20+AC20+Y20+U20+Q20+M20+AK20+AO20+AS20+AW20+BA20+BE20</f>
        <v>710</v>
      </c>
    </row>
    <row r="21" spans="1:58" s="7" customFormat="1" ht="15" customHeight="1">
      <c r="A21" s="664"/>
      <c r="B21" s="664"/>
      <c r="C21" s="664"/>
      <c r="D21" s="664"/>
      <c r="E21" s="742"/>
      <c r="F21" s="745"/>
      <c r="G21" s="742"/>
      <c r="H21" s="678"/>
      <c r="I21" s="354" t="s">
        <v>43</v>
      </c>
      <c r="J21" s="355">
        <v>3</v>
      </c>
      <c r="K21" s="356">
        <v>1</v>
      </c>
      <c r="L21" s="356">
        <v>0</v>
      </c>
      <c r="M21" s="359">
        <f>SUM(J21:L21)</f>
        <v>4</v>
      </c>
      <c r="N21" s="355">
        <v>5</v>
      </c>
      <c r="O21" s="356">
        <v>2</v>
      </c>
      <c r="P21" s="356">
        <v>0</v>
      </c>
      <c r="Q21" s="359">
        <f t="shared" si="5"/>
        <v>7</v>
      </c>
      <c r="R21" s="355">
        <v>2</v>
      </c>
      <c r="S21" s="356">
        <v>1</v>
      </c>
      <c r="T21" s="356">
        <v>0</v>
      </c>
      <c r="U21" s="357">
        <f t="shared" si="6"/>
        <v>3</v>
      </c>
      <c r="V21" s="355">
        <v>0</v>
      </c>
      <c r="W21" s="356">
        <v>6</v>
      </c>
      <c r="X21" s="356">
        <v>0</v>
      </c>
      <c r="Y21" s="359">
        <f t="shared" si="3"/>
        <v>6</v>
      </c>
      <c r="Z21" s="355">
        <v>1</v>
      </c>
      <c r="AA21" s="356">
        <v>3</v>
      </c>
      <c r="AB21" s="356">
        <v>0</v>
      </c>
      <c r="AC21" s="359">
        <f t="shared" si="0"/>
        <v>4</v>
      </c>
      <c r="AD21" s="355">
        <v>8</v>
      </c>
      <c r="AE21" s="356">
        <v>7</v>
      </c>
      <c r="AF21" s="356">
        <v>0</v>
      </c>
      <c r="AG21" s="357">
        <f t="shared" si="1"/>
        <v>15</v>
      </c>
      <c r="AH21" s="358"/>
      <c r="AI21" s="356"/>
      <c r="AJ21" s="356"/>
      <c r="AK21" s="357"/>
      <c r="AL21" s="355"/>
      <c r="AM21" s="356"/>
      <c r="AN21" s="356"/>
      <c r="AO21" s="357"/>
      <c r="AP21" s="355"/>
      <c r="AQ21" s="356"/>
      <c r="AR21" s="356"/>
      <c r="AS21" s="357"/>
      <c r="AT21" s="355"/>
      <c r="AU21" s="356"/>
      <c r="AV21" s="406"/>
      <c r="AW21" s="357"/>
      <c r="AX21" s="355"/>
      <c r="AY21" s="356"/>
      <c r="AZ21" s="406"/>
      <c r="BA21" s="357"/>
      <c r="BB21" s="358"/>
      <c r="BC21" s="356"/>
      <c r="BD21" s="356"/>
      <c r="BE21" s="359"/>
      <c r="BF21" s="360">
        <f t="shared" si="2"/>
        <v>39</v>
      </c>
    </row>
    <row r="22" spans="1:58" s="7" customFormat="1" ht="15" customHeight="1">
      <c r="A22" s="664"/>
      <c r="B22" s="664"/>
      <c r="C22" s="664"/>
      <c r="D22" s="664"/>
      <c r="E22" s="742"/>
      <c r="F22" s="745"/>
      <c r="G22" s="742"/>
      <c r="H22" s="679" t="s">
        <v>44</v>
      </c>
      <c r="I22" s="354" t="s">
        <v>45</v>
      </c>
      <c r="J22" s="355">
        <v>0</v>
      </c>
      <c r="K22" s="356">
        <v>0</v>
      </c>
      <c r="L22" s="356">
        <v>0</v>
      </c>
      <c r="M22" s="359">
        <f t="shared" si="4"/>
        <v>0</v>
      </c>
      <c r="N22" s="355">
        <v>0</v>
      </c>
      <c r="O22" s="356">
        <v>0</v>
      </c>
      <c r="P22" s="356">
        <v>0</v>
      </c>
      <c r="Q22" s="359">
        <f t="shared" si="5"/>
        <v>0</v>
      </c>
      <c r="R22" s="355">
        <v>0</v>
      </c>
      <c r="S22" s="356">
        <v>0</v>
      </c>
      <c r="T22" s="356">
        <v>0</v>
      </c>
      <c r="U22" s="357">
        <f t="shared" si="6"/>
        <v>0</v>
      </c>
      <c r="V22" s="355">
        <v>0</v>
      </c>
      <c r="W22" s="356">
        <v>0</v>
      </c>
      <c r="X22" s="356">
        <v>0</v>
      </c>
      <c r="Y22" s="359">
        <f t="shared" si="3"/>
        <v>0</v>
      </c>
      <c r="Z22" s="355">
        <v>0</v>
      </c>
      <c r="AA22" s="356">
        <v>0</v>
      </c>
      <c r="AB22" s="356">
        <v>0</v>
      </c>
      <c r="AC22" s="359">
        <f t="shared" si="0"/>
        <v>0</v>
      </c>
      <c r="AD22" s="355">
        <v>0</v>
      </c>
      <c r="AE22" s="356">
        <v>0</v>
      </c>
      <c r="AF22" s="356">
        <v>0</v>
      </c>
      <c r="AG22" s="357">
        <f t="shared" si="1"/>
        <v>0</v>
      </c>
      <c r="AH22" s="358"/>
      <c r="AI22" s="356"/>
      <c r="AJ22" s="356"/>
      <c r="AK22" s="357"/>
      <c r="AL22" s="355"/>
      <c r="AM22" s="356"/>
      <c r="AN22" s="356"/>
      <c r="AO22" s="357"/>
      <c r="AP22" s="355"/>
      <c r="AQ22" s="356"/>
      <c r="AR22" s="356"/>
      <c r="AS22" s="357"/>
      <c r="AT22" s="355"/>
      <c r="AU22" s="356"/>
      <c r="AV22" s="406"/>
      <c r="AW22" s="357"/>
      <c r="AX22" s="355"/>
      <c r="AY22" s="356"/>
      <c r="AZ22" s="406"/>
      <c r="BA22" s="357"/>
      <c r="BB22" s="358"/>
      <c r="BC22" s="356"/>
      <c r="BD22" s="356"/>
      <c r="BE22" s="359"/>
      <c r="BF22" s="360">
        <f t="shared" si="2"/>
        <v>0</v>
      </c>
    </row>
    <row r="23" spans="1:58" s="7" customFormat="1" ht="15" customHeight="1" thickBot="1">
      <c r="A23" s="664"/>
      <c r="B23" s="664"/>
      <c r="C23" s="664"/>
      <c r="D23" s="664"/>
      <c r="E23" s="743"/>
      <c r="F23" s="746"/>
      <c r="G23" s="743"/>
      <c r="H23" s="680"/>
      <c r="I23" s="367" t="s">
        <v>46</v>
      </c>
      <c r="J23" s="388">
        <v>0</v>
      </c>
      <c r="K23" s="374">
        <v>0</v>
      </c>
      <c r="L23" s="374">
        <v>0</v>
      </c>
      <c r="M23" s="375">
        <f t="shared" si="4"/>
        <v>0</v>
      </c>
      <c r="N23" s="388">
        <v>0</v>
      </c>
      <c r="O23" s="374">
        <v>0</v>
      </c>
      <c r="P23" s="374">
        <v>0</v>
      </c>
      <c r="Q23" s="375">
        <f t="shared" si="5"/>
        <v>0</v>
      </c>
      <c r="R23" s="388">
        <v>0</v>
      </c>
      <c r="S23" s="374">
        <v>0</v>
      </c>
      <c r="T23" s="374">
        <v>0</v>
      </c>
      <c r="U23" s="389">
        <f t="shared" si="6"/>
        <v>0</v>
      </c>
      <c r="V23" s="388">
        <v>0</v>
      </c>
      <c r="W23" s="374">
        <v>0</v>
      </c>
      <c r="X23" s="374">
        <v>0</v>
      </c>
      <c r="Y23" s="375">
        <f t="shared" si="3"/>
        <v>0</v>
      </c>
      <c r="Z23" s="368">
        <v>0</v>
      </c>
      <c r="AA23" s="369">
        <v>0</v>
      </c>
      <c r="AB23" s="369">
        <v>0</v>
      </c>
      <c r="AC23" s="372">
        <f t="shared" si="0"/>
        <v>0</v>
      </c>
      <c r="AD23" s="368">
        <v>0</v>
      </c>
      <c r="AE23" s="369">
        <v>0</v>
      </c>
      <c r="AF23" s="369">
        <v>0</v>
      </c>
      <c r="AG23" s="370">
        <f t="shared" si="1"/>
        <v>0</v>
      </c>
      <c r="AH23" s="371"/>
      <c r="AI23" s="369"/>
      <c r="AJ23" s="369"/>
      <c r="AK23" s="370"/>
      <c r="AL23" s="368"/>
      <c r="AM23" s="369"/>
      <c r="AN23" s="369"/>
      <c r="AO23" s="370"/>
      <c r="AP23" s="368"/>
      <c r="AQ23" s="369"/>
      <c r="AR23" s="369"/>
      <c r="AS23" s="370"/>
      <c r="AT23" s="368"/>
      <c r="AU23" s="369"/>
      <c r="AV23" s="407"/>
      <c r="AW23" s="370"/>
      <c r="AX23" s="368"/>
      <c r="AY23" s="369"/>
      <c r="AZ23" s="407"/>
      <c r="BA23" s="370"/>
      <c r="BB23" s="373"/>
      <c r="BC23" s="374"/>
      <c r="BD23" s="374"/>
      <c r="BE23" s="375"/>
      <c r="BF23" s="376">
        <f t="shared" si="2"/>
        <v>0</v>
      </c>
    </row>
    <row r="24" spans="1:58" ht="15" customHeight="1">
      <c r="A24" s="664"/>
      <c r="B24" s="664"/>
      <c r="C24" s="664"/>
      <c r="D24" s="664"/>
      <c r="E24" s="741" t="s">
        <v>190</v>
      </c>
      <c r="F24" s="744">
        <v>1700</v>
      </c>
      <c r="G24" s="741" t="s">
        <v>197</v>
      </c>
      <c r="H24" s="674" t="s">
        <v>35</v>
      </c>
      <c r="I24" s="347" t="s">
        <v>36</v>
      </c>
      <c r="J24" s="448">
        <v>0</v>
      </c>
      <c r="K24" s="449">
        <v>0</v>
      </c>
      <c r="L24" s="449">
        <v>0</v>
      </c>
      <c r="M24" s="451">
        <v>0</v>
      </c>
      <c r="N24" s="448">
        <v>0</v>
      </c>
      <c r="O24" s="449">
        <v>0</v>
      </c>
      <c r="P24" s="449">
        <v>0</v>
      </c>
      <c r="Q24" s="450">
        <v>0</v>
      </c>
      <c r="R24" s="448">
        <v>0</v>
      </c>
      <c r="S24" s="449">
        <v>0</v>
      </c>
      <c r="T24" s="449">
        <v>0</v>
      </c>
      <c r="U24" s="451">
        <v>0</v>
      </c>
      <c r="V24" s="448">
        <v>0</v>
      </c>
      <c r="W24" s="449">
        <v>0</v>
      </c>
      <c r="X24" s="449">
        <v>0</v>
      </c>
      <c r="Y24" s="451">
        <v>0</v>
      </c>
      <c r="Z24" s="457">
        <v>0</v>
      </c>
      <c r="AA24" s="458">
        <v>0</v>
      </c>
      <c r="AB24" s="458">
        <v>0</v>
      </c>
      <c r="AC24" s="459">
        <f t="shared" si="0"/>
        <v>0</v>
      </c>
      <c r="AD24" s="457">
        <v>0</v>
      </c>
      <c r="AE24" s="458">
        <v>0</v>
      </c>
      <c r="AF24" s="458">
        <v>0</v>
      </c>
      <c r="AG24" s="459">
        <f t="shared" si="1"/>
        <v>0</v>
      </c>
      <c r="AH24" s="348"/>
      <c r="AI24" s="349"/>
      <c r="AJ24" s="349"/>
      <c r="AK24" s="350"/>
      <c r="AL24" s="348"/>
      <c r="AM24" s="349"/>
      <c r="AN24" s="349"/>
      <c r="AO24" s="350"/>
      <c r="AP24" s="348"/>
      <c r="AQ24" s="349"/>
      <c r="AR24" s="349"/>
      <c r="AS24" s="350"/>
      <c r="AT24" s="348"/>
      <c r="AU24" s="349"/>
      <c r="AV24" s="351"/>
      <c r="AW24" s="350"/>
      <c r="AX24" s="348"/>
      <c r="AY24" s="349"/>
      <c r="AZ24" s="351"/>
      <c r="BA24" s="350"/>
      <c r="BB24" s="351"/>
      <c r="BC24" s="349"/>
      <c r="BD24" s="351"/>
      <c r="BE24" s="352"/>
      <c r="BF24" s="353">
        <f>AG24+AC24+Y24+U24+Q24+M24+AK24+AO24+AS24+AW24+BA24+BE24</f>
        <v>0</v>
      </c>
    </row>
    <row r="25" spans="1:58" ht="15">
      <c r="A25" s="664"/>
      <c r="B25" s="664"/>
      <c r="C25" s="664"/>
      <c r="D25" s="664"/>
      <c r="E25" s="742"/>
      <c r="F25" s="745"/>
      <c r="G25" s="742"/>
      <c r="H25" s="675"/>
      <c r="I25" s="354" t="s">
        <v>37</v>
      </c>
      <c r="J25" s="453">
        <v>0</v>
      </c>
      <c r="K25" s="454">
        <v>0</v>
      </c>
      <c r="L25" s="454">
        <v>0</v>
      </c>
      <c r="M25" s="456">
        <v>0</v>
      </c>
      <c r="N25" s="453">
        <v>0</v>
      </c>
      <c r="O25" s="454">
        <v>0</v>
      </c>
      <c r="P25" s="454">
        <v>0</v>
      </c>
      <c r="Q25" s="455">
        <v>0</v>
      </c>
      <c r="R25" s="453">
        <v>0</v>
      </c>
      <c r="S25" s="454">
        <v>0</v>
      </c>
      <c r="T25" s="454">
        <v>0</v>
      </c>
      <c r="U25" s="456">
        <v>0</v>
      </c>
      <c r="V25" s="453">
        <v>0</v>
      </c>
      <c r="W25" s="454">
        <v>0</v>
      </c>
      <c r="X25" s="454">
        <v>0</v>
      </c>
      <c r="Y25" s="456">
        <v>0</v>
      </c>
      <c r="Z25" s="453">
        <v>0</v>
      </c>
      <c r="AA25" s="454">
        <v>0</v>
      </c>
      <c r="AB25" s="454">
        <v>0</v>
      </c>
      <c r="AC25" s="460">
        <f t="shared" si="0"/>
        <v>0</v>
      </c>
      <c r="AD25" s="453">
        <v>0</v>
      </c>
      <c r="AE25" s="454">
        <v>0</v>
      </c>
      <c r="AF25" s="454">
        <v>0</v>
      </c>
      <c r="AG25" s="460">
        <f t="shared" si="1"/>
        <v>0</v>
      </c>
      <c r="AH25" s="355"/>
      <c r="AI25" s="356"/>
      <c r="AJ25" s="356"/>
      <c r="AK25" s="357"/>
      <c r="AL25" s="355"/>
      <c r="AM25" s="356"/>
      <c r="AN25" s="356"/>
      <c r="AO25" s="357"/>
      <c r="AP25" s="355"/>
      <c r="AQ25" s="356"/>
      <c r="AR25" s="356"/>
      <c r="AS25" s="357"/>
      <c r="AT25" s="355"/>
      <c r="AU25" s="356"/>
      <c r="AV25" s="358"/>
      <c r="AW25" s="357"/>
      <c r="AX25" s="355"/>
      <c r="AY25" s="356"/>
      <c r="AZ25" s="358"/>
      <c r="BA25" s="357"/>
      <c r="BB25" s="358"/>
      <c r="BC25" s="356"/>
      <c r="BD25" s="358"/>
      <c r="BE25" s="359"/>
      <c r="BF25" s="360">
        <f>AG25+AC25+Y25+U25+Q25+M25+AK25+AO25+AS25+AW25+BA25+BE25</f>
        <v>0</v>
      </c>
    </row>
    <row r="26" spans="1:58" ht="15">
      <c r="A26" s="664"/>
      <c r="B26" s="664"/>
      <c r="C26" s="664"/>
      <c r="D26" s="664"/>
      <c r="E26" s="742"/>
      <c r="F26" s="745"/>
      <c r="G26" s="742"/>
      <c r="H26" s="675"/>
      <c r="I26" s="354" t="s">
        <v>38</v>
      </c>
      <c r="J26" s="355">
        <v>28</v>
      </c>
      <c r="K26" s="356">
        <v>56</v>
      </c>
      <c r="L26" s="356">
        <v>0</v>
      </c>
      <c r="M26" s="357">
        <f aca="true" t="shared" si="7" ref="M26:M33">SUM(J26:L26)</f>
        <v>84</v>
      </c>
      <c r="N26" s="355">
        <v>18</v>
      </c>
      <c r="O26" s="356">
        <v>20</v>
      </c>
      <c r="P26" s="356">
        <v>0</v>
      </c>
      <c r="Q26" s="359">
        <f aca="true" t="shared" si="8" ref="Q26:Q33">SUM(N26:P26)</f>
        <v>38</v>
      </c>
      <c r="R26" s="355">
        <v>97</v>
      </c>
      <c r="S26" s="356">
        <v>123</v>
      </c>
      <c r="T26" s="356">
        <v>0</v>
      </c>
      <c r="U26" s="357">
        <f aca="true" t="shared" si="9" ref="U26:U33">SUM(R26:T26)</f>
        <v>220</v>
      </c>
      <c r="V26" s="355">
        <v>16</v>
      </c>
      <c r="W26" s="356">
        <v>29</v>
      </c>
      <c r="X26" s="356">
        <v>0</v>
      </c>
      <c r="Y26" s="357">
        <f>SUM(V26:X26)</f>
        <v>45</v>
      </c>
      <c r="Z26" s="355">
        <v>31</v>
      </c>
      <c r="AA26" s="356">
        <v>19</v>
      </c>
      <c r="AB26" s="356">
        <v>0</v>
      </c>
      <c r="AC26" s="460">
        <f t="shared" si="0"/>
        <v>50</v>
      </c>
      <c r="AD26" s="355">
        <v>42</v>
      </c>
      <c r="AE26" s="356">
        <v>54</v>
      </c>
      <c r="AF26" s="356">
        <v>0</v>
      </c>
      <c r="AG26" s="460">
        <f t="shared" si="1"/>
        <v>96</v>
      </c>
      <c r="AH26" s="355"/>
      <c r="AI26" s="356"/>
      <c r="AJ26" s="356"/>
      <c r="AK26" s="357"/>
      <c r="AL26" s="355"/>
      <c r="AM26" s="356"/>
      <c r="AN26" s="356"/>
      <c r="AO26" s="357"/>
      <c r="AP26" s="355"/>
      <c r="AQ26" s="356"/>
      <c r="AR26" s="356"/>
      <c r="AS26" s="357"/>
      <c r="AT26" s="355"/>
      <c r="AU26" s="356"/>
      <c r="AV26" s="356"/>
      <c r="AW26" s="357"/>
      <c r="AX26" s="355"/>
      <c r="AY26" s="356"/>
      <c r="AZ26" s="356"/>
      <c r="BA26" s="357"/>
      <c r="BB26" s="358"/>
      <c r="BC26" s="356"/>
      <c r="BD26" s="356"/>
      <c r="BE26" s="359"/>
      <c r="BF26" s="360">
        <f>AG26+AC26+Y26+U26+Q26+M26+AK26+AO26+AS26+AW26+BA26+BE26</f>
        <v>533</v>
      </c>
    </row>
    <row r="27" spans="1:58" ht="15">
      <c r="A27" s="664"/>
      <c r="B27" s="664"/>
      <c r="C27" s="664"/>
      <c r="D27" s="664"/>
      <c r="E27" s="742"/>
      <c r="F27" s="745"/>
      <c r="G27" s="742"/>
      <c r="H27" s="675"/>
      <c r="I27" s="354" t="s">
        <v>39</v>
      </c>
      <c r="J27" s="355">
        <v>52</v>
      </c>
      <c r="K27" s="356">
        <v>64</v>
      </c>
      <c r="L27" s="356">
        <v>0</v>
      </c>
      <c r="M27" s="357">
        <f t="shared" si="7"/>
        <v>116</v>
      </c>
      <c r="N27" s="355">
        <v>20</v>
      </c>
      <c r="O27" s="356">
        <v>27</v>
      </c>
      <c r="P27" s="356">
        <v>0</v>
      </c>
      <c r="Q27" s="359">
        <f t="shared" si="8"/>
        <v>47</v>
      </c>
      <c r="R27" s="355">
        <v>64</v>
      </c>
      <c r="S27" s="356">
        <v>84</v>
      </c>
      <c r="T27" s="356">
        <v>0</v>
      </c>
      <c r="U27" s="357">
        <f t="shared" si="9"/>
        <v>148</v>
      </c>
      <c r="V27" s="355">
        <v>17</v>
      </c>
      <c r="W27" s="356">
        <v>35</v>
      </c>
      <c r="X27" s="356">
        <v>0</v>
      </c>
      <c r="Y27" s="357">
        <f>SUM(V27:X27)</f>
        <v>52</v>
      </c>
      <c r="Z27" s="355">
        <v>28</v>
      </c>
      <c r="AA27" s="356">
        <v>19</v>
      </c>
      <c r="AB27" s="356">
        <v>0</v>
      </c>
      <c r="AC27" s="460">
        <f t="shared" si="0"/>
        <v>47</v>
      </c>
      <c r="AD27" s="355">
        <v>58</v>
      </c>
      <c r="AE27" s="356">
        <v>46</v>
      </c>
      <c r="AF27" s="356">
        <v>0</v>
      </c>
      <c r="AG27" s="460">
        <f t="shared" si="1"/>
        <v>104</v>
      </c>
      <c r="AH27" s="355"/>
      <c r="AI27" s="356"/>
      <c r="AJ27" s="356"/>
      <c r="AK27" s="357"/>
      <c r="AL27" s="355"/>
      <c r="AM27" s="356"/>
      <c r="AN27" s="356"/>
      <c r="AO27" s="357"/>
      <c r="AP27" s="355"/>
      <c r="AQ27" s="356"/>
      <c r="AR27" s="356"/>
      <c r="AS27" s="357"/>
      <c r="AT27" s="355"/>
      <c r="AU27" s="356"/>
      <c r="AV27" s="356"/>
      <c r="AW27" s="357"/>
      <c r="AX27" s="355"/>
      <c r="AY27" s="356"/>
      <c r="AZ27" s="356"/>
      <c r="BA27" s="357"/>
      <c r="BB27" s="358"/>
      <c r="BC27" s="356"/>
      <c r="BD27" s="356"/>
      <c r="BE27" s="359"/>
      <c r="BF27" s="360">
        <f t="shared" si="2"/>
        <v>514</v>
      </c>
    </row>
    <row r="28" spans="1:58" ht="15">
      <c r="A28" s="664"/>
      <c r="B28" s="664"/>
      <c r="C28" s="664"/>
      <c r="D28" s="664"/>
      <c r="E28" s="742"/>
      <c r="F28" s="745"/>
      <c r="G28" s="742"/>
      <c r="H28" s="675"/>
      <c r="I28" s="354" t="s">
        <v>40</v>
      </c>
      <c r="J28" s="355">
        <v>7</v>
      </c>
      <c r="K28" s="356">
        <v>4</v>
      </c>
      <c r="L28" s="356">
        <v>0</v>
      </c>
      <c r="M28" s="357">
        <f t="shared" si="7"/>
        <v>11</v>
      </c>
      <c r="N28" s="355">
        <v>4</v>
      </c>
      <c r="O28" s="356">
        <v>3</v>
      </c>
      <c r="P28" s="356">
        <v>0</v>
      </c>
      <c r="Q28" s="359">
        <f t="shared" si="8"/>
        <v>7</v>
      </c>
      <c r="R28" s="355">
        <v>1</v>
      </c>
      <c r="S28" s="356">
        <v>4</v>
      </c>
      <c r="T28" s="356">
        <v>0</v>
      </c>
      <c r="U28" s="357">
        <f t="shared" si="9"/>
        <v>5</v>
      </c>
      <c r="V28" s="355">
        <v>0</v>
      </c>
      <c r="W28" s="356">
        <v>3</v>
      </c>
      <c r="X28" s="356">
        <v>0</v>
      </c>
      <c r="Y28" s="357">
        <f>SUM(V28:X28)</f>
        <v>3</v>
      </c>
      <c r="Z28" s="355">
        <v>7</v>
      </c>
      <c r="AA28" s="356">
        <v>3</v>
      </c>
      <c r="AB28" s="356">
        <v>0</v>
      </c>
      <c r="AC28" s="460">
        <f t="shared" si="0"/>
        <v>10</v>
      </c>
      <c r="AD28" s="355">
        <v>3</v>
      </c>
      <c r="AE28" s="356">
        <v>3</v>
      </c>
      <c r="AF28" s="356">
        <v>0</v>
      </c>
      <c r="AG28" s="460">
        <f t="shared" si="1"/>
        <v>6</v>
      </c>
      <c r="AH28" s="355"/>
      <c r="AI28" s="356"/>
      <c r="AJ28" s="356"/>
      <c r="AK28" s="357"/>
      <c r="AL28" s="355"/>
      <c r="AM28" s="356"/>
      <c r="AN28" s="356"/>
      <c r="AO28" s="357"/>
      <c r="AP28" s="355"/>
      <c r="AQ28" s="356"/>
      <c r="AR28" s="356"/>
      <c r="AS28" s="357"/>
      <c r="AT28" s="355"/>
      <c r="AU28" s="356"/>
      <c r="AV28" s="356"/>
      <c r="AW28" s="357"/>
      <c r="AX28" s="355"/>
      <c r="AY28" s="356"/>
      <c r="AZ28" s="356"/>
      <c r="BA28" s="357"/>
      <c r="BB28" s="358"/>
      <c r="BC28" s="356"/>
      <c r="BD28" s="356"/>
      <c r="BE28" s="359"/>
      <c r="BF28" s="360">
        <f t="shared" si="2"/>
        <v>42</v>
      </c>
    </row>
    <row r="29" spans="1:58" ht="82.5" customHeight="1">
      <c r="A29" s="664"/>
      <c r="B29" s="664"/>
      <c r="C29" s="664"/>
      <c r="D29" s="664"/>
      <c r="E29" s="742"/>
      <c r="F29" s="745"/>
      <c r="G29" s="742"/>
      <c r="H29" s="676"/>
      <c r="I29" s="361" t="s">
        <v>191</v>
      </c>
      <c r="J29" s="355">
        <f>SUM(J24:J28)</f>
        <v>87</v>
      </c>
      <c r="K29" s="356">
        <f>SUM(K24:K28)</f>
        <v>124</v>
      </c>
      <c r="L29" s="356">
        <f>SUM(L24:L28)</f>
        <v>0</v>
      </c>
      <c r="M29" s="357">
        <f t="shared" si="7"/>
        <v>211</v>
      </c>
      <c r="N29" s="355">
        <f>SUM(N26:N28)</f>
        <v>42</v>
      </c>
      <c r="O29" s="356">
        <f>SUM(O26:O28)</f>
        <v>50</v>
      </c>
      <c r="P29" s="356">
        <f>SUM(P26:P28)</f>
        <v>0</v>
      </c>
      <c r="Q29" s="359">
        <f t="shared" si="8"/>
        <v>92</v>
      </c>
      <c r="R29" s="355">
        <f>SUM(R26:R28)</f>
        <v>162</v>
      </c>
      <c r="S29" s="356">
        <f>SUM(S26:S28)</f>
        <v>211</v>
      </c>
      <c r="T29" s="356">
        <f>SUM(T26:T28)</f>
        <v>0</v>
      </c>
      <c r="U29" s="357">
        <f t="shared" si="9"/>
        <v>373</v>
      </c>
      <c r="V29" s="355">
        <f>SUM(V26:V28)</f>
        <v>33</v>
      </c>
      <c r="W29" s="356">
        <f>SUM(W26:W28)</f>
        <v>67</v>
      </c>
      <c r="X29" s="356">
        <f>SUM(X26:X28)</f>
        <v>0</v>
      </c>
      <c r="Y29" s="357">
        <f>SUM(V29:X29)</f>
        <v>100</v>
      </c>
      <c r="Z29" s="356">
        <f>SUM(Z25:Z28)</f>
        <v>66</v>
      </c>
      <c r="AA29" s="356">
        <f>SUM(AA25:AA28)</f>
        <v>41</v>
      </c>
      <c r="AB29" s="356">
        <f>SUM(AB25:AB28)</f>
        <v>0</v>
      </c>
      <c r="AC29" s="460">
        <f t="shared" si="0"/>
        <v>107</v>
      </c>
      <c r="AD29" s="356">
        <f>SUM(AD25:AD28)</f>
        <v>103</v>
      </c>
      <c r="AE29" s="356">
        <f>SUM(AE25:AE28)</f>
        <v>103</v>
      </c>
      <c r="AF29" s="356">
        <f>SUM(AF25:AF28)</f>
        <v>0</v>
      </c>
      <c r="AG29" s="460">
        <f t="shared" si="1"/>
        <v>206</v>
      </c>
      <c r="AH29" s="355"/>
      <c r="AI29" s="356"/>
      <c r="AJ29" s="356"/>
      <c r="AK29" s="357"/>
      <c r="AL29" s="355"/>
      <c r="AM29" s="356"/>
      <c r="AN29" s="356"/>
      <c r="AO29" s="357"/>
      <c r="AP29" s="355"/>
      <c r="AQ29" s="356"/>
      <c r="AR29" s="356"/>
      <c r="AS29" s="357"/>
      <c r="AT29" s="355"/>
      <c r="AU29" s="356"/>
      <c r="AV29" s="406"/>
      <c r="AW29" s="362"/>
      <c r="AX29" s="355"/>
      <c r="AY29" s="356"/>
      <c r="AZ29" s="406"/>
      <c r="BA29" s="362"/>
      <c r="BB29" s="364"/>
      <c r="BC29" s="364"/>
      <c r="BD29" s="364"/>
      <c r="BE29" s="365"/>
      <c r="BF29" s="366">
        <f>AG29+AC29+Y29+U29+Q29+M29+AK29+AO29+AS29+AW29+BA29+BE29</f>
        <v>1089</v>
      </c>
    </row>
    <row r="30" spans="1:58" ht="15">
      <c r="A30" s="664"/>
      <c r="B30" s="664"/>
      <c r="C30" s="664"/>
      <c r="D30" s="664"/>
      <c r="E30" s="742"/>
      <c r="F30" s="745"/>
      <c r="G30" s="742"/>
      <c r="H30" s="677" t="s">
        <v>41</v>
      </c>
      <c r="I30" s="461" t="s">
        <v>42</v>
      </c>
      <c r="J30" s="355">
        <f>J29-J31</f>
        <v>85</v>
      </c>
      <c r="K30" s="355">
        <f>K29-K31</f>
        <v>123</v>
      </c>
      <c r="L30" s="355">
        <f>L29-L31</f>
        <v>0</v>
      </c>
      <c r="M30" s="357">
        <f t="shared" si="7"/>
        <v>208</v>
      </c>
      <c r="N30" s="355">
        <f>N29-N31</f>
        <v>42</v>
      </c>
      <c r="O30" s="355">
        <f>O29-O31</f>
        <v>50</v>
      </c>
      <c r="P30" s="355">
        <f>P29-P31</f>
        <v>0</v>
      </c>
      <c r="Q30" s="359">
        <f t="shared" si="8"/>
        <v>92</v>
      </c>
      <c r="R30" s="355">
        <f>R29-R31</f>
        <v>159</v>
      </c>
      <c r="S30" s="355">
        <f>S29-S31</f>
        <v>209</v>
      </c>
      <c r="T30" s="355">
        <f>T29-T31</f>
        <v>0</v>
      </c>
      <c r="U30" s="359">
        <f t="shared" si="9"/>
        <v>368</v>
      </c>
      <c r="V30" s="355">
        <f>V29-V31</f>
        <v>33</v>
      </c>
      <c r="W30" s="355">
        <f>W29-W31</f>
        <v>65</v>
      </c>
      <c r="X30" s="355">
        <f>X29-X31</f>
        <v>0</v>
      </c>
      <c r="Y30" s="355">
        <f>Y29-Y31</f>
        <v>98</v>
      </c>
      <c r="Z30" s="378">
        <v>66</v>
      </c>
      <c r="AA30" s="379">
        <v>41</v>
      </c>
      <c r="AB30" s="379">
        <v>0</v>
      </c>
      <c r="AC30" s="380">
        <f t="shared" si="0"/>
        <v>107</v>
      </c>
      <c r="AD30" s="378">
        <v>103</v>
      </c>
      <c r="AE30" s="379">
        <v>103</v>
      </c>
      <c r="AF30" s="379">
        <v>0</v>
      </c>
      <c r="AG30" s="380">
        <f t="shared" si="1"/>
        <v>206</v>
      </c>
      <c r="AH30" s="355"/>
      <c r="AI30" s="356"/>
      <c r="AJ30" s="356"/>
      <c r="AK30" s="357"/>
      <c r="AL30" s="355"/>
      <c r="AM30" s="356"/>
      <c r="AN30" s="356"/>
      <c r="AO30" s="357"/>
      <c r="AP30" s="355"/>
      <c r="AQ30" s="356"/>
      <c r="AR30" s="356"/>
      <c r="AS30" s="357"/>
      <c r="AT30" s="355"/>
      <c r="AU30" s="356"/>
      <c r="AV30" s="406"/>
      <c r="AW30" s="357"/>
      <c r="AX30" s="355"/>
      <c r="AY30" s="356"/>
      <c r="AZ30" s="406"/>
      <c r="BA30" s="357"/>
      <c r="BB30" s="358"/>
      <c r="BC30" s="356"/>
      <c r="BD30" s="356"/>
      <c r="BE30" s="359"/>
      <c r="BF30" s="360">
        <f t="shared" si="2"/>
        <v>1079</v>
      </c>
    </row>
    <row r="31" spans="1:58" ht="15">
      <c r="A31" s="664"/>
      <c r="B31" s="664"/>
      <c r="C31" s="664"/>
      <c r="D31" s="664"/>
      <c r="E31" s="742"/>
      <c r="F31" s="745"/>
      <c r="G31" s="742"/>
      <c r="H31" s="678"/>
      <c r="I31" s="461" t="s">
        <v>43</v>
      </c>
      <c r="J31" s="355">
        <v>2</v>
      </c>
      <c r="K31" s="356">
        <v>1</v>
      </c>
      <c r="L31" s="356">
        <v>0</v>
      </c>
      <c r="M31" s="357">
        <f t="shared" si="7"/>
        <v>3</v>
      </c>
      <c r="N31" s="355">
        <v>0</v>
      </c>
      <c r="O31" s="356">
        <v>0</v>
      </c>
      <c r="P31" s="356">
        <v>0</v>
      </c>
      <c r="Q31" s="359">
        <f t="shared" si="8"/>
        <v>0</v>
      </c>
      <c r="R31" s="355">
        <v>3</v>
      </c>
      <c r="S31" s="356">
        <v>2</v>
      </c>
      <c r="T31" s="356">
        <v>0</v>
      </c>
      <c r="U31" s="359">
        <f t="shared" si="9"/>
        <v>5</v>
      </c>
      <c r="V31" s="355">
        <v>0</v>
      </c>
      <c r="W31" s="356">
        <v>2</v>
      </c>
      <c r="X31" s="356">
        <v>0</v>
      </c>
      <c r="Y31" s="356">
        <v>2</v>
      </c>
      <c r="Z31" s="355">
        <v>0</v>
      </c>
      <c r="AA31" s="356">
        <v>0</v>
      </c>
      <c r="AB31" s="356">
        <v>0</v>
      </c>
      <c r="AC31" s="357">
        <f t="shared" si="0"/>
        <v>0</v>
      </c>
      <c r="AD31" s="355">
        <v>0</v>
      </c>
      <c r="AE31" s="356">
        <v>0</v>
      </c>
      <c r="AF31" s="356">
        <v>0</v>
      </c>
      <c r="AG31" s="357">
        <f t="shared" si="1"/>
        <v>0</v>
      </c>
      <c r="AH31" s="355"/>
      <c r="AI31" s="356"/>
      <c r="AJ31" s="356"/>
      <c r="AK31" s="357"/>
      <c r="AL31" s="355"/>
      <c r="AM31" s="356"/>
      <c r="AN31" s="356"/>
      <c r="AO31" s="357"/>
      <c r="AP31" s="355"/>
      <c r="AQ31" s="356"/>
      <c r="AR31" s="356"/>
      <c r="AS31" s="357"/>
      <c r="AT31" s="355"/>
      <c r="AU31" s="356"/>
      <c r="AV31" s="406"/>
      <c r="AW31" s="357"/>
      <c r="AX31" s="355"/>
      <c r="AY31" s="356"/>
      <c r="AZ31" s="406"/>
      <c r="BA31" s="357"/>
      <c r="BB31" s="358"/>
      <c r="BC31" s="356"/>
      <c r="BD31" s="356"/>
      <c r="BE31" s="359"/>
      <c r="BF31" s="360">
        <f t="shared" si="2"/>
        <v>10</v>
      </c>
    </row>
    <row r="32" spans="1:58" ht="15">
      <c r="A32" s="664"/>
      <c r="B32" s="664"/>
      <c r="C32" s="664"/>
      <c r="D32" s="664"/>
      <c r="E32" s="742"/>
      <c r="F32" s="745"/>
      <c r="G32" s="742"/>
      <c r="H32" s="679" t="s">
        <v>44</v>
      </c>
      <c r="I32" s="461" t="s">
        <v>45</v>
      </c>
      <c r="J32" s="355">
        <v>0</v>
      </c>
      <c r="K32" s="356">
        <v>0</v>
      </c>
      <c r="L32" s="356">
        <v>0</v>
      </c>
      <c r="M32" s="357">
        <f t="shared" si="7"/>
        <v>0</v>
      </c>
      <c r="N32" s="355">
        <v>0</v>
      </c>
      <c r="O32" s="356">
        <v>0</v>
      </c>
      <c r="P32" s="356">
        <v>0</v>
      </c>
      <c r="Q32" s="359">
        <f t="shared" si="8"/>
        <v>0</v>
      </c>
      <c r="R32" s="355">
        <v>0</v>
      </c>
      <c r="S32" s="356">
        <v>0</v>
      </c>
      <c r="T32" s="356">
        <v>0</v>
      </c>
      <c r="U32" s="359">
        <f t="shared" si="9"/>
        <v>0</v>
      </c>
      <c r="V32" s="355">
        <v>0</v>
      </c>
      <c r="W32" s="356">
        <v>0</v>
      </c>
      <c r="X32" s="356">
        <v>0</v>
      </c>
      <c r="Y32" s="356">
        <v>0</v>
      </c>
      <c r="Z32" s="355">
        <v>0</v>
      </c>
      <c r="AA32" s="356">
        <v>0</v>
      </c>
      <c r="AB32" s="356">
        <v>0</v>
      </c>
      <c r="AC32" s="357">
        <f t="shared" si="0"/>
        <v>0</v>
      </c>
      <c r="AD32" s="355">
        <v>0</v>
      </c>
      <c r="AE32" s="356">
        <v>0</v>
      </c>
      <c r="AF32" s="356">
        <v>0</v>
      </c>
      <c r="AG32" s="357">
        <f t="shared" si="1"/>
        <v>0</v>
      </c>
      <c r="AH32" s="355"/>
      <c r="AI32" s="356"/>
      <c r="AJ32" s="356"/>
      <c r="AK32" s="357"/>
      <c r="AL32" s="355"/>
      <c r="AM32" s="356"/>
      <c r="AN32" s="356"/>
      <c r="AO32" s="357"/>
      <c r="AP32" s="355"/>
      <c r="AQ32" s="356"/>
      <c r="AR32" s="356"/>
      <c r="AS32" s="357"/>
      <c r="AT32" s="355"/>
      <c r="AU32" s="356"/>
      <c r="AV32" s="406"/>
      <c r="AW32" s="357"/>
      <c r="AX32" s="355"/>
      <c r="AY32" s="356"/>
      <c r="AZ32" s="406"/>
      <c r="BA32" s="357"/>
      <c r="BB32" s="358"/>
      <c r="BC32" s="356"/>
      <c r="BD32" s="356"/>
      <c r="BE32" s="359"/>
      <c r="BF32" s="360">
        <f t="shared" si="2"/>
        <v>0</v>
      </c>
    </row>
    <row r="33" spans="1:58" ht="15.75" thickBot="1">
      <c r="A33" s="664"/>
      <c r="B33" s="664"/>
      <c r="C33" s="664"/>
      <c r="D33" s="664"/>
      <c r="E33" s="743"/>
      <c r="F33" s="746"/>
      <c r="G33" s="743"/>
      <c r="H33" s="680"/>
      <c r="I33" s="462" t="s">
        <v>46</v>
      </c>
      <c r="J33" s="368">
        <v>0</v>
      </c>
      <c r="K33" s="369">
        <v>0</v>
      </c>
      <c r="L33" s="369">
        <v>0</v>
      </c>
      <c r="M33" s="370">
        <f t="shared" si="7"/>
        <v>0</v>
      </c>
      <c r="N33" s="388">
        <v>0</v>
      </c>
      <c r="O33" s="374">
        <v>0</v>
      </c>
      <c r="P33" s="374">
        <v>0</v>
      </c>
      <c r="Q33" s="375">
        <f t="shared" si="8"/>
        <v>0</v>
      </c>
      <c r="R33" s="388">
        <v>0</v>
      </c>
      <c r="S33" s="374">
        <v>0</v>
      </c>
      <c r="T33" s="374">
        <v>0</v>
      </c>
      <c r="U33" s="375">
        <f t="shared" si="9"/>
        <v>0</v>
      </c>
      <c r="V33" s="388">
        <v>0</v>
      </c>
      <c r="W33" s="374">
        <v>0</v>
      </c>
      <c r="X33" s="374">
        <v>0</v>
      </c>
      <c r="Y33" s="374">
        <v>0</v>
      </c>
      <c r="Z33" s="388">
        <v>0</v>
      </c>
      <c r="AA33" s="374">
        <v>0</v>
      </c>
      <c r="AB33" s="374">
        <v>0</v>
      </c>
      <c r="AC33" s="389">
        <f t="shared" si="0"/>
        <v>0</v>
      </c>
      <c r="AD33" s="388">
        <v>0</v>
      </c>
      <c r="AE33" s="374">
        <v>0</v>
      </c>
      <c r="AF33" s="374">
        <v>0</v>
      </c>
      <c r="AG33" s="389">
        <f t="shared" si="1"/>
        <v>0</v>
      </c>
      <c r="AH33" s="368"/>
      <c r="AI33" s="369"/>
      <c r="AJ33" s="369"/>
      <c r="AK33" s="370"/>
      <c r="AL33" s="368"/>
      <c r="AM33" s="369"/>
      <c r="AN33" s="369"/>
      <c r="AO33" s="370"/>
      <c r="AP33" s="368"/>
      <c r="AQ33" s="369"/>
      <c r="AR33" s="369"/>
      <c r="AS33" s="370"/>
      <c r="AT33" s="368"/>
      <c r="AU33" s="369"/>
      <c r="AV33" s="407"/>
      <c r="AW33" s="370"/>
      <c r="AX33" s="368"/>
      <c r="AY33" s="369"/>
      <c r="AZ33" s="407"/>
      <c r="BA33" s="370"/>
      <c r="BB33" s="373"/>
      <c r="BC33" s="374"/>
      <c r="BD33" s="374"/>
      <c r="BE33" s="375"/>
      <c r="BF33" s="385">
        <f t="shared" si="2"/>
        <v>0</v>
      </c>
    </row>
    <row r="34" spans="1:58" ht="92.25" customHeight="1" thickBot="1">
      <c r="A34" s="664"/>
      <c r="B34" s="664"/>
      <c r="C34" s="664"/>
      <c r="D34" s="664"/>
      <c r="E34" s="447" t="s">
        <v>192</v>
      </c>
      <c r="F34" s="446">
        <v>2000</v>
      </c>
      <c r="G34" s="463" t="s">
        <v>280</v>
      </c>
      <c r="H34" s="464" t="s">
        <v>48</v>
      </c>
      <c r="I34" s="465" t="s">
        <v>193</v>
      </c>
      <c r="J34" s="466" t="s">
        <v>48</v>
      </c>
      <c r="K34" s="466" t="s">
        <v>48</v>
      </c>
      <c r="L34" s="466" t="s">
        <v>48</v>
      </c>
      <c r="M34" s="467">
        <v>251</v>
      </c>
      <c r="N34" s="466" t="s">
        <v>48</v>
      </c>
      <c r="O34" s="466" t="s">
        <v>48</v>
      </c>
      <c r="P34" s="466" t="s">
        <v>48</v>
      </c>
      <c r="Q34" s="467">
        <v>411</v>
      </c>
      <c r="R34" s="466" t="s">
        <v>48</v>
      </c>
      <c r="S34" s="466" t="s">
        <v>48</v>
      </c>
      <c r="T34" s="466" t="s">
        <v>48</v>
      </c>
      <c r="U34" s="467">
        <v>567</v>
      </c>
      <c r="V34" s="466" t="s">
        <v>48</v>
      </c>
      <c r="W34" s="466" t="s">
        <v>48</v>
      </c>
      <c r="X34" s="466" t="s">
        <v>48</v>
      </c>
      <c r="Y34" s="467">
        <v>387</v>
      </c>
      <c r="Z34" s="466" t="s">
        <v>48</v>
      </c>
      <c r="AA34" s="466" t="s">
        <v>48</v>
      </c>
      <c r="AB34" s="466" t="s">
        <v>48</v>
      </c>
      <c r="AC34" s="467">
        <v>308</v>
      </c>
      <c r="AD34" s="466" t="s">
        <v>48</v>
      </c>
      <c r="AE34" s="466" t="s">
        <v>48</v>
      </c>
      <c r="AF34" s="466" t="s">
        <v>48</v>
      </c>
      <c r="AG34" s="467">
        <v>389</v>
      </c>
      <c r="AH34" s="355"/>
      <c r="AI34" s="356"/>
      <c r="AJ34" s="356"/>
      <c r="AK34" s="357"/>
      <c r="AL34" s="355"/>
      <c r="AM34" s="356"/>
      <c r="AN34" s="356"/>
      <c r="AO34" s="357"/>
      <c r="AP34" s="355"/>
      <c r="AQ34" s="356"/>
      <c r="AR34" s="356"/>
      <c r="AS34" s="357"/>
      <c r="AT34" s="355"/>
      <c r="AU34" s="356"/>
      <c r="AV34" s="406"/>
      <c r="AW34" s="362"/>
      <c r="AX34" s="355"/>
      <c r="AY34" s="356"/>
      <c r="AZ34" s="406"/>
      <c r="BA34" s="362"/>
      <c r="BB34" s="355"/>
      <c r="BC34" s="356"/>
      <c r="BD34" s="406"/>
      <c r="BE34" s="383"/>
      <c r="BF34" s="513">
        <f>AG34+AC34+Y34+U34+Q34+M34+AK34+AO34+AS34+AW34+BA34+BE34</f>
        <v>2313</v>
      </c>
    </row>
    <row r="35" spans="1:58" ht="82.5" customHeight="1" thickBot="1">
      <c r="A35" s="664"/>
      <c r="B35" s="664"/>
      <c r="C35" s="664"/>
      <c r="D35" s="664"/>
      <c r="E35" s="447" t="s">
        <v>184</v>
      </c>
      <c r="F35" s="446">
        <v>200</v>
      </c>
      <c r="G35" s="452" t="s">
        <v>279</v>
      </c>
      <c r="H35" s="464" t="s">
        <v>48</v>
      </c>
      <c r="I35" s="465" t="s">
        <v>185</v>
      </c>
      <c r="J35" s="468" t="s">
        <v>48</v>
      </c>
      <c r="K35" s="469" t="s">
        <v>48</v>
      </c>
      <c r="L35" s="469" t="s">
        <v>48</v>
      </c>
      <c r="M35" s="470">
        <v>62</v>
      </c>
      <c r="N35" s="468" t="s">
        <v>48</v>
      </c>
      <c r="O35" s="469" t="s">
        <v>48</v>
      </c>
      <c r="P35" s="469" t="s">
        <v>48</v>
      </c>
      <c r="Q35" s="470">
        <v>36</v>
      </c>
      <c r="R35" s="466" t="s">
        <v>48</v>
      </c>
      <c r="S35" s="466" t="s">
        <v>48</v>
      </c>
      <c r="T35" s="466" t="s">
        <v>48</v>
      </c>
      <c r="U35" s="467">
        <v>63</v>
      </c>
      <c r="V35" s="468" t="s">
        <v>48</v>
      </c>
      <c r="W35" s="469" t="s">
        <v>48</v>
      </c>
      <c r="X35" s="469" t="s">
        <v>48</v>
      </c>
      <c r="Y35" s="471">
        <v>43</v>
      </c>
      <c r="Z35" s="466" t="s">
        <v>48</v>
      </c>
      <c r="AA35" s="466" t="s">
        <v>48</v>
      </c>
      <c r="AB35" s="466" t="s">
        <v>48</v>
      </c>
      <c r="AC35" s="471">
        <v>44</v>
      </c>
      <c r="AD35" s="466" t="s">
        <v>48</v>
      </c>
      <c r="AE35" s="466" t="s">
        <v>48</v>
      </c>
      <c r="AF35" s="466" t="s">
        <v>48</v>
      </c>
      <c r="AG35" s="471">
        <v>32</v>
      </c>
      <c r="AH35" s="355"/>
      <c r="AI35" s="356"/>
      <c r="AJ35" s="356"/>
      <c r="AK35" s="357"/>
      <c r="AL35" s="355"/>
      <c r="AM35" s="356"/>
      <c r="AN35" s="356"/>
      <c r="AO35" s="357"/>
      <c r="AP35" s="355"/>
      <c r="AQ35" s="356"/>
      <c r="AR35" s="356"/>
      <c r="AS35" s="357"/>
      <c r="AT35" s="355"/>
      <c r="AU35" s="356"/>
      <c r="AV35" s="406"/>
      <c r="AW35" s="362"/>
      <c r="AX35" s="355"/>
      <c r="AY35" s="356"/>
      <c r="AZ35" s="406"/>
      <c r="BA35" s="362"/>
      <c r="BB35" s="355"/>
      <c r="BC35" s="356"/>
      <c r="BD35" s="406"/>
      <c r="BE35" s="383"/>
      <c r="BF35" s="513">
        <f>AG35+AC35+Y35+U35+Q35+M35+AK35+AO35+AS35+AW35+BA35+BE35</f>
        <v>280</v>
      </c>
    </row>
    <row r="36" spans="1:58" ht="109.5" customHeight="1" thickBot="1">
      <c r="A36" s="664"/>
      <c r="B36" s="664"/>
      <c r="C36" s="664"/>
      <c r="D36" s="664"/>
      <c r="E36" s="472" t="s">
        <v>194</v>
      </c>
      <c r="F36" s="473">
        <v>0.4</v>
      </c>
      <c r="G36" s="474" t="s">
        <v>186</v>
      </c>
      <c r="H36" s="464" t="s">
        <v>48</v>
      </c>
      <c r="I36" s="475" t="s">
        <v>286</v>
      </c>
      <c r="J36" s="476" t="s">
        <v>48</v>
      </c>
      <c r="K36" s="466" t="s">
        <v>48</v>
      </c>
      <c r="L36" s="466" t="s">
        <v>48</v>
      </c>
      <c r="M36" s="477">
        <v>0.28</v>
      </c>
      <c r="N36" s="466" t="s">
        <v>48</v>
      </c>
      <c r="O36" s="466" t="s">
        <v>48</v>
      </c>
      <c r="P36" s="466" t="s">
        <v>48</v>
      </c>
      <c r="Q36" s="477">
        <v>0.52</v>
      </c>
      <c r="R36" s="466" t="s">
        <v>48</v>
      </c>
      <c r="S36" s="466" t="s">
        <v>48</v>
      </c>
      <c r="T36" s="466" t="s">
        <v>48</v>
      </c>
      <c r="U36" s="478">
        <v>0.29</v>
      </c>
      <c r="V36" s="466" t="s">
        <v>48</v>
      </c>
      <c r="W36" s="466" t="s">
        <v>48</v>
      </c>
      <c r="X36" s="466" t="s">
        <v>48</v>
      </c>
      <c r="Y36" s="478">
        <v>0.52</v>
      </c>
      <c r="Z36" s="466" t="s">
        <v>48</v>
      </c>
      <c r="AA36" s="466" t="s">
        <v>48</v>
      </c>
      <c r="AB36" s="466" t="s">
        <v>48</v>
      </c>
      <c r="AC36" s="478">
        <v>0.45</v>
      </c>
      <c r="AD36" s="466" t="s">
        <v>48</v>
      </c>
      <c r="AE36" s="466" t="s">
        <v>48</v>
      </c>
      <c r="AF36" s="466" t="s">
        <v>48</v>
      </c>
      <c r="AG36" s="478">
        <v>0.62</v>
      </c>
      <c r="AH36" s="413"/>
      <c r="AI36" s="413"/>
      <c r="AJ36" s="413"/>
      <c r="AK36" s="413"/>
      <c r="AL36" s="413"/>
      <c r="AM36" s="413"/>
      <c r="AN36" s="413"/>
      <c r="AO36" s="413"/>
      <c r="AP36" s="413"/>
      <c r="AQ36" s="413"/>
      <c r="AR36" s="413"/>
      <c r="AS36" s="413"/>
      <c r="AT36" s="413"/>
      <c r="AU36" s="413"/>
      <c r="AV36" s="413"/>
      <c r="AW36" s="413"/>
      <c r="AX36" s="413"/>
      <c r="AY36" s="413"/>
      <c r="AZ36" s="413"/>
      <c r="BA36" s="413"/>
      <c r="BB36" s="413"/>
      <c r="BC36" s="413"/>
      <c r="BD36" s="413"/>
      <c r="BE36" s="413"/>
      <c r="BF36" s="479">
        <f>(M36+Q36+U36+Y36+AC36+AG36)/6</f>
        <v>0.4466666666666667</v>
      </c>
    </row>
    <row r="37" spans="1:58" ht="109.5" customHeight="1" thickBot="1">
      <c r="A37" s="664"/>
      <c r="B37" s="664"/>
      <c r="C37" s="664"/>
      <c r="D37" s="664"/>
      <c r="E37" s="480" t="s">
        <v>278</v>
      </c>
      <c r="F37" s="481">
        <v>0.7</v>
      </c>
      <c r="G37" s="482" t="s">
        <v>186</v>
      </c>
      <c r="H37" s="483" t="s">
        <v>48</v>
      </c>
      <c r="I37" s="484" t="s">
        <v>287</v>
      </c>
      <c r="J37" s="476" t="s">
        <v>48</v>
      </c>
      <c r="K37" s="466" t="s">
        <v>48</v>
      </c>
      <c r="L37" s="466" t="s">
        <v>48</v>
      </c>
      <c r="M37" s="477">
        <v>0.25</v>
      </c>
      <c r="N37" s="466" t="s">
        <v>48</v>
      </c>
      <c r="O37" s="466" t="s">
        <v>48</v>
      </c>
      <c r="P37" s="466" t="s">
        <v>48</v>
      </c>
      <c r="Q37" s="477">
        <v>0.32</v>
      </c>
      <c r="R37" s="466" t="s">
        <v>48</v>
      </c>
      <c r="S37" s="466" t="s">
        <v>48</v>
      </c>
      <c r="T37" s="466">
        <v>0.32</v>
      </c>
      <c r="U37" s="478">
        <v>0.29</v>
      </c>
      <c r="V37" s="466" t="s">
        <v>48</v>
      </c>
      <c r="W37" s="466" t="s">
        <v>48</v>
      </c>
      <c r="X37" s="466" t="s">
        <v>48</v>
      </c>
      <c r="Y37" s="478">
        <v>0.48</v>
      </c>
      <c r="Z37" s="466" t="s">
        <v>48</v>
      </c>
      <c r="AA37" s="466" t="s">
        <v>48</v>
      </c>
      <c r="AB37" s="466" t="s">
        <v>48</v>
      </c>
      <c r="AC37" s="478">
        <v>0.77</v>
      </c>
      <c r="AD37" s="466" t="s">
        <v>48</v>
      </c>
      <c r="AE37" s="466" t="s">
        <v>48</v>
      </c>
      <c r="AF37" s="466" t="s">
        <v>48</v>
      </c>
      <c r="AG37" s="478">
        <v>0.16</v>
      </c>
      <c r="AH37" s="413"/>
      <c r="AI37" s="413"/>
      <c r="AJ37" s="413"/>
      <c r="AK37" s="413"/>
      <c r="AL37" s="413"/>
      <c r="AM37" s="413"/>
      <c r="AN37" s="413"/>
      <c r="AO37" s="413"/>
      <c r="AP37" s="413"/>
      <c r="AQ37" s="413"/>
      <c r="AR37" s="413"/>
      <c r="AS37" s="413"/>
      <c r="AT37" s="413"/>
      <c r="AU37" s="413"/>
      <c r="AV37" s="413"/>
      <c r="AW37" s="413"/>
      <c r="AX37" s="413"/>
      <c r="AY37" s="413"/>
      <c r="AZ37" s="413"/>
      <c r="BA37" s="413"/>
      <c r="BB37" s="413"/>
      <c r="BC37" s="413"/>
      <c r="BD37" s="413"/>
      <c r="BE37" s="413"/>
      <c r="BF37" s="479">
        <f>(M37+Q37+U37+Y37+AC37+AG37)/6</f>
        <v>0.3783333333333334</v>
      </c>
    </row>
    <row r="38" spans="1:58" ht="87" customHeight="1" thickBot="1">
      <c r="A38" s="665"/>
      <c r="B38" s="665"/>
      <c r="C38" s="665"/>
      <c r="D38" s="665"/>
      <c r="E38" s="472" t="s">
        <v>195</v>
      </c>
      <c r="F38" s="473">
        <v>0.2</v>
      </c>
      <c r="G38" s="485" t="s">
        <v>198</v>
      </c>
      <c r="H38" s="409" t="s">
        <v>48</v>
      </c>
      <c r="I38" s="486" t="s">
        <v>288</v>
      </c>
      <c r="J38" s="476" t="s">
        <v>48</v>
      </c>
      <c r="K38" s="466" t="s">
        <v>48</v>
      </c>
      <c r="L38" s="466" t="s">
        <v>48</v>
      </c>
      <c r="M38" s="487">
        <v>0.1</v>
      </c>
      <c r="N38" s="466" t="s">
        <v>48</v>
      </c>
      <c r="O38" s="466" t="s">
        <v>48</v>
      </c>
      <c r="P38" s="466" t="s">
        <v>48</v>
      </c>
      <c r="Q38" s="477">
        <v>0.14</v>
      </c>
      <c r="R38" s="466" t="s">
        <v>48</v>
      </c>
      <c r="S38" s="466" t="s">
        <v>48</v>
      </c>
      <c r="T38" s="466" t="s">
        <v>48</v>
      </c>
      <c r="U38" s="488">
        <v>0.11</v>
      </c>
      <c r="V38" s="466" t="s">
        <v>48</v>
      </c>
      <c r="W38" s="466" t="s">
        <v>48</v>
      </c>
      <c r="X38" s="466" t="s">
        <v>48</v>
      </c>
      <c r="Y38" s="488">
        <v>0.15</v>
      </c>
      <c r="Z38" s="466" t="s">
        <v>48</v>
      </c>
      <c r="AA38" s="466" t="s">
        <v>48</v>
      </c>
      <c r="AB38" s="466" t="s">
        <v>48</v>
      </c>
      <c r="AC38" s="488">
        <v>0.2</v>
      </c>
      <c r="AD38" s="466" t="s">
        <v>48</v>
      </c>
      <c r="AE38" s="466" t="s">
        <v>48</v>
      </c>
      <c r="AF38" s="466" t="s">
        <v>48</v>
      </c>
      <c r="AG38" s="488">
        <v>0.23</v>
      </c>
      <c r="AH38" s="413"/>
      <c r="AI38" s="413"/>
      <c r="AJ38" s="413"/>
      <c r="AK38" s="413"/>
      <c r="AL38" s="413"/>
      <c r="AM38" s="413"/>
      <c r="AN38" s="413"/>
      <c r="AO38" s="413"/>
      <c r="AP38" s="413"/>
      <c r="AQ38" s="413"/>
      <c r="AR38" s="413"/>
      <c r="AS38" s="413"/>
      <c r="AT38" s="413"/>
      <c r="AU38" s="413"/>
      <c r="AV38" s="413"/>
      <c r="AW38" s="413"/>
      <c r="AX38" s="413"/>
      <c r="AY38" s="413"/>
      <c r="AZ38" s="413"/>
      <c r="BA38" s="413"/>
      <c r="BB38" s="413"/>
      <c r="BC38" s="413"/>
      <c r="BD38" s="413"/>
      <c r="BE38" s="413"/>
      <c r="BF38" s="479">
        <f>(M38+Q38+U38+Y38+AC38+AG38)/6</f>
        <v>0.155</v>
      </c>
    </row>
    <row r="39" ht="15">
      <c r="E39" s="209"/>
    </row>
  </sheetData>
  <sheetProtection/>
  <mergeCells count="58">
    <mergeCell ref="C1:R1"/>
    <mergeCell ref="C2:R2"/>
    <mergeCell ref="C3:R3"/>
    <mergeCell ref="A6:D6"/>
    <mergeCell ref="B7:C7"/>
    <mergeCell ref="B8:C8"/>
    <mergeCell ref="A10:I10"/>
    <mergeCell ref="J10:BE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V11:Y11"/>
    <mergeCell ref="Z11:AC11"/>
    <mergeCell ref="AD11:AG11"/>
    <mergeCell ref="AH11:AK11"/>
    <mergeCell ref="AL11:AO11"/>
    <mergeCell ref="AP11:AS11"/>
    <mergeCell ref="AT11:AW11"/>
    <mergeCell ref="AX11:BA11"/>
    <mergeCell ref="BB11:BE11"/>
    <mergeCell ref="BF11:BF13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P12:AS12"/>
    <mergeCell ref="AT12:AW12"/>
    <mergeCell ref="AX12:BA12"/>
    <mergeCell ref="BB12:BE12"/>
    <mergeCell ref="A14:A38"/>
    <mergeCell ref="B14:B38"/>
    <mergeCell ref="C14:C38"/>
    <mergeCell ref="D14:D38"/>
    <mergeCell ref="E14:E23"/>
    <mergeCell ref="F14:F23"/>
    <mergeCell ref="G14:G23"/>
    <mergeCell ref="H14:H19"/>
    <mergeCell ref="H20:H21"/>
    <mergeCell ref="H22:H23"/>
    <mergeCell ref="E24:E33"/>
    <mergeCell ref="F24:F33"/>
    <mergeCell ref="G24:G33"/>
    <mergeCell ref="H24:H29"/>
    <mergeCell ref="H30:H31"/>
    <mergeCell ref="H32:H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F98"/>
  <sheetViews>
    <sheetView zoomScale="66" zoomScaleNormal="66" zoomScalePageLayoutView="0" workbookViewId="0" topLeftCell="M81">
      <selection activeCell="BF88" sqref="BF88"/>
    </sheetView>
  </sheetViews>
  <sheetFormatPr defaultColWidth="11.421875" defaultRowHeight="15"/>
  <cols>
    <col min="1" max="1" width="21.421875" style="0" bestFit="1" customWidth="1"/>
    <col min="2" max="2" width="11.28125" style="0" customWidth="1"/>
    <col min="3" max="3" width="24.7109375" style="0" customWidth="1"/>
    <col min="4" max="4" width="31.00390625" style="0" customWidth="1"/>
    <col min="5" max="5" width="30.00390625" style="0" customWidth="1"/>
    <col min="6" max="6" width="8.8515625" style="0" bestFit="1" customWidth="1"/>
    <col min="7" max="7" width="20.140625" style="0" customWidth="1"/>
    <col min="8" max="8" width="25.00390625" style="0" customWidth="1"/>
    <col min="9" max="9" width="27.57421875" style="0" customWidth="1"/>
    <col min="10" max="10" width="11.00390625" style="0" customWidth="1"/>
    <col min="11" max="11" width="11.7109375" style="0" customWidth="1"/>
    <col min="12" max="12" width="7.28125" style="0" customWidth="1"/>
    <col min="13" max="13" width="13.140625" style="0" customWidth="1"/>
    <col min="14" max="14" width="11.00390625" style="0" customWidth="1"/>
    <col min="15" max="15" width="11.7109375" style="0" customWidth="1"/>
    <col min="16" max="16" width="7.28125" style="0" customWidth="1"/>
    <col min="17" max="17" width="13.140625" style="0" customWidth="1"/>
    <col min="18" max="18" width="11.00390625" style="0" bestFit="1" customWidth="1"/>
    <col min="19" max="19" width="11.7109375" style="0" bestFit="1" customWidth="1"/>
    <col min="20" max="20" width="7.28125" style="0" bestFit="1" customWidth="1"/>
    <col min="21" max="21" width="13.140625" style="0" bestFit="1" customWidth="1"/>
    <col min="22" max="33" width="12.28125" style="0" customWidth="1"/>
    <col min="34" max="35" width="12.28125" style="0" hidden="1" customWidth="1"/>
    <col min="36" max="36" width="9.140625" style="0" hidden="1" customWidth="1"/>
    <col min="37" max="37" width="12.00390625" style="0" hidden="1" customWidth="1"/>
    <col min="38" max="38" width="11.8515625" style="0" hidden="1" customWidth="1"/>
    <col min="39" max="39" width="12.28125" style="0" hidden="1" customWidth="1"/>
    <col min="40" max="40" width="7.7109375" style="0" hidden="1" customWidth="1"/>
    <col min="41" max="41" width="10.00390625" style="0" hidden="1" customWidth="1"/>
    <col min="42" max="42" width="11.8515625" style="0" hidden="1" customWidth="1"/>
    <col min="43" max="43" width="12.28125" style="0" hidden="1" customWidth="1"/>
    <col min="44" max="44" width="7.7109375" style="0" hidden="1" customWidth="1"/>
    <col min="45" max="45" width="8.7109375" style="0" hidden="1" customWidth="1"/>
    <col min="46" max="46" width="14.140625" style="0" hidden="1" customWidth="1"/>
    <col min="47" max="47" width="14.57421875" style="0" hidden="1" customWidth="1"/>
    <col min="48" max="48" width="9.28125" style="0" hidden="1" customWidth="1"/>
    <col min="49" max="49" width="16.57421875" style="0" hidden="1" customWidth="1"/>
    <col min="50" max="50" width="11.8515625" style="0" hidden="1" customWidth="1"/>
    <col min="51" max="51" width="12.28125" style="0" hidden="1" customWidth="1"/>
    <col min="52" max="52" width="7.7109375" style="0" hidden="1" customWidth="1"/>
    <col min="53" max="53" width="13.00390625" style="0" hidden="1" customWidth="1"/>
    <col min="54" max="54" width="11.8515625" style="0" hidden="1" customWidth="1"/>
    <col min="55" max="55" width="12.28125" style="0" hidden="1" customWidth="1"/>
    <col min="56" max="56" width="7.7109375" style="0" hidden="1" customWidth="1"/>
    <col min="57" max="57" width="12.7109375" style="0" hidden="1" customWidth="1"/>
    <col min="58" max="58" width="22.7109375" style="0" customWidth="1"/>
  </cols>
  <sheetData>
    <row r="1" spans="2:58" s="7" customFormat="1" ht="33.75" customHeight="1">
      <c r="B1" s="30"/>
      <c r="C1" s="563" t="s">
        <v>49</v>
      </c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</row>
    <row r="2" spans="2:58" s="7" customFormat="1" ht="31.5" customHeight="1">
      <c r="B2" s="31"/>
      <c r="C2" s="563" t="s">
        <v>24</v>
      </c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</row>
    <row r="3" spans="2:58" s="7" customFormat="1" ht="31.5" customHeight="1">
      <c r="B3" s="31"/>
      <c r="C3" s="563" t="s">
        <v>21</v>
      </c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</row>
    <row r="4" spans="1:58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="7" customFormat="1" ht="15.75" thickBot="1"/>
    <row r="6" spans="1:9" s="7" customFormat="1" ht="15">
      <c r="A6" s="606" t="s">
        <v>0</v>
      </c>
      <c r="B6" s="607"/>
      <c r="C6" s="608"/>
      <c r="D6" s="609"/>
      <c r="E6" s="3"/>
      <c r="F6" s="3"/>
      <c r="G6" s="3"/>
      <c r="I6" s="7" t="s">
        <v>47</v>
      </c>
    </row>
    <row r="7" spans="1:7" s="7" customFormat="1" ht="30">
      <c r="A7" s="5" t="s">
        <v>1</v>
      </c>
      <c r="B7" s="610" t="s">
        <v>2</v>
      </c>
      <c r="C7" s="611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728" t="s">
        <v>93</v>
      </c>
      <c r="C8" s="729"/>
      <c r="D8" s="162" t="s">
        <v>94</v>
      </c>
    </row>
    <row r="9" s="7" customFormat="1" ht="15.75" thickBot="1"/>
    <row r="10" spans="1:58" s="7" customFormat="1" ht="21.75" thickBot="1">
      <c r="A10" s="564" t="s">
        <v>3</v>
      </c>
      <c r="B10" s="565"/>
      <c r="C10" s="565"/>
      <c r="D10" s="565"/>
      <c r="E10" s="565"/>
      <c r="F10" s="565"/>
      <c r="G10" s="565"/>
      <c r="H10" s="565"/>
      <c r="I10" s="566"/>
      <c r="J10" s="625">
        <v>2023</v>
      </c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6"/>
      <c r="AG10" s="626"/>
      <c r="AH10" s="626"/>
      <c r="AI10" s="626"/>
      <c r="AJ10" s="626"/>
      <c r="AK10" s="626"/>
      <c r="AL10" s="626"/>
      <c r="AM10" s="626"/>
      <c r="AN10" s="626"/>
      <c r="AO10" s="626"/>
      <c r="AP10" s="626"/>
      <c r="AQ10" s="626"/>
      <c r="AR10" s="626"/>
      <c r="AS10" s="626"/>
      <c r="AT10" s="626"/>
      <c r="AU10" s="626"/>
      <c r="AV10" s="626"/>
      <c r="AW10" s="626"/>
      <c r="AX10" s="626"/>
      <c r="AY10" s="626"/>
      <c r="AZ10" s="626"/>
      <c r="BA10" s="626"/>
      <c r="BB10" s="626"/>
      <c r="BC10" s="626"/>
      <c r="BD10" s="626"/>
      <c r="BE10" s="626"/>
      <c r="BF10" s="32"/>
    </row>
    <row r="11" spans="1:58" s="7" customFormat="1" ht="15" customHeight="1">
      <c r="A11" s="627" t="s">
        <v>20</v>
      </c>
      <c r="B11" s="629" t="s">
        <v>25</v>
      </c>
      <c r="C11" s="632" t="s">
        <v>4</v>
      </c>
      <c r="D11" s="632" t="s">
        <v>5</v>
      </c>
      <c r="E11" s="634" t="s">
        <v>6</v>
      </c>
      <c r="F11" s="637" t="s">
        <v>7</v>
      </c>
      <c r="G11" s="640" t="s">
        <v>8</v>
      </c>
      <c r="H11" s="637" t="s">
        <v>28</v>
      </c>
      <c r="I11" s="632" t="s">
        <v>29</v>
      </c>
      <c r="J11" s="644" t="s">
        <v>9</v>
      </c>
      <c r="K11" s="582"/>
      <c r="L11" s="582"/>
      <c r="M11" s="645"/>
      <c r="N11" s="644" t="s">
        <v>22</v>
      </c>
      <c r="O11" s="582"/>
      <c r="P11" s="582"/>
      <c r="Q11" s="645"/>
      <c r="R11" s="644" t="s">
        <v>10</v>
      </c>
      <c r="S11" s="582"/>
      <c r="T11" s="582"/>
      <c r="U11" s="645"/>
      <c r="V11" s="646" t="s">
        <v>11</v>
      </c>
      <c r="W11" s="647"/>
      <c r="X11" s="647"/>
      <c r="Y11" s="648"/>
      <c r="Z11" s="646" t="s">
        <v>12</v>
      </c>
      <c r="AA11" s="647"/>
      <c r="AB11" s="647"/>
      <c r="AC11" s="647"/>
      <c r="AD11" s="646" t="s">
        <v>13</v>
      </c>
      <c r="AE11" s="647"/>
      <c r="AF11" s="647"/>
      <c r="AG11" s="649"/>
      <c r="AH11" s="646" t="s">
        <v>14</v>
      </c>
      <c r="AI11" s="647"/>
      <c r="AJ11" s="647"/>
      <c r="AK11" s="649"/>
      <c r="AL11" s="646" t="s">
        <v>15</v>
      </c>
      <c r="AM11" s="647"/>
      <c r="AN11" s="647"/>
      <c r="AO11" s="647"/>
      <c r="AP11" s="646" t="s">
        <v>16</v>
      </c>
      <c r="AQ11" s="647"/>
      <c r="AR11" s="647"/>
      <c r="AS11" s="648"/>
      <c r="AT11" s="650" t="s">
        <v>17</v>
      </c>
      <c r="AU11" s="650"/>
      <c r="AV11" s="650"/>
      <c r="AW11" s="650"/>
      <c r="AX11" s="650" t="s">
        <v>18</v>
      </c>
      <c r="AY11" s="650"/>
      <c r="AZ11" s="650"/>
      <c r="BA11" s="650"/>
      <c r="BB11" s="650" t="s">
        <v>19</v>
      </c>
      <c r="BC11" s="650"/>
      <c r="BD11" s="650"/>
      <c r="BE11" s="650"/>
      <c r="BF11" s="651" t="s">
        <v>23</v>
      </c>
    </row>
    <row r="12" spans="1:58" s="7" customFormat="1" ht="15.75" thickBot="1">
      <c r="A12" s="627"/>
      <c r="B12" s="630"/>
      <c r="C12" s="633"/>
      <c r="D12" s="633"/>
      <c r="E12" s="635"/>
      <c r="F12" s="638"/>
      <c r="G12" s="641"/>
      <c r="H12" s="638"/>
      <c r="I12" s="633"/>
      <c r="J12" s="654" t="s">
        <v>30</v>
      </c>
      <c r="K12" s="655"/>
      <c r="L12" s="655"/>
      <c r="M12" s="656"/>
      <c r="N12" s="654" t="s">
        <v>30</v>
      </c>
      <c r="O12" s="655"/>
      <c r="P12" s="655"/>
      <c r="Q12" s="656"/>
      <c r="R12" s="654" t="s">
        <v>30</v>
      </c>
      <c r="S12" s="655"/>
      <c r="T12" s="655"/>
      <c r="U12" s="656"/>
      <c r="V12" s="657" t="s">
        <v>30</v>
      </c>
      <c r="W12" s="658"/>
      <c r="X12" s="658"/>
      <c r="Y12" s="659"/>
      <c r="Z12" s="657" t="s">
        <v>30</v>
      </c>
      <c r="AA12" s="658"/>
      <c r="AB12" s="658"/>
      <c r="AC12" s="659"/>
      <c r="AD12" s="657" t="s">
        <v>30</v>
      </c>
      <c r="AE12" s="658"/>
      <c r="AF12" s="658"/>
      <c r="AG12" s="659"/>
      <c r="AH12" s="654" t="s">
        <v>30</v>
      </c>
      <c r="AI12" s="655"/>
      <c r="AJ12" s="655"/>
      <c r="AK12" s="656"/>
      <c r="AL12" s="654" t="s">
        <v>30</v>
      </c>
      <c r="AM12" s="655"/>
      <c r="AN12" s="655"/>
      <c r="AO12" s="656"/>
      <c r="AP12" s="654" t="s">
        <v>30</v>
      </c>
      <c r="AQ12" s="655"/>
      <c r="AR12" s="655"/>
      <c r="AS12" s="656"/>
      <c r="AT12" s="654" t="s">
        <v>30</v>
      </c>
      <c r="AU12" s="655"/>
      <c r="AV12" s="655"/>
      <c r="AW12" s="656"/>
      <c r="AX12" s="654" t="s">
        <v>30</v>
      </c>
      <c r="AY12" s="655"/>
      <c r="AZ12" s="655"/>
      <c r="BA12" s="656"/>
      <c r="BB12" s="654" t="s">
        <v>30</v>
      </c>
      <c r="BC12" s="655"/>
      <c r="BD12" s="655"/>
      <c r="BE12" s="656"/>
      <c r="BF12" s="652"/>
    </row>
    <row r="13" spans="1:58" s="7" customFormat="1" ht="14.25" customHeight="1" thickBot="1">
      <c r="A13" s="748"/>
      <c r="B13" s="749"/>
      <c r="C13" s="643"/>
      <c r="D13" s="643"/>
      <c r="E13" s="636"/>
      <c r="F13" s="639"/>
      <c r="G13" s="642"/>
      <c r="H13" s="639"/>
      <c r="I13" s="643"/>
      <c r="J13" s="46" t="s">
        <v>31</v>
      </c>
      <c r="K13" s="47" t="s">
        <v>32</v>
      </c>
      <c r="L13" s="48" t="s">
        <v>33</v>
      </c>
      <c r="M13" s="49" t="s">
        <v>34</v>
      </c>
      <c r="N13" s="37" t="s">
        <v>31</v>
      </c>
      <c r="O13" s="34" t="s">
        <v>32</v>
      </c>
      <c r="P13" s="35" t="s">
        <v>33</v>
      </c>
      <c r="Q13" s="36" t="s">
        <v>34</v>
      </c>
      <c r="R13" s="33" t="s">
        <v>31</v>
      </c>
      <c r="S13" s="34" t="s">
        <v>32</v>
      </c>
      <c r="T13" s="35" t="s">
        <v>33</v>
      </c>
      <c r="U13" s="38" t="s">
        <v>34</v>
      </c>
      <c r="V13" s="53" t="s">
        <v>31</v>
      </c>
      <c r="W13" s="47" t="s">
        <v>32</v>
      </c>
      <c r="X13" s="48" t="s">
        <v>33</v>
      </c>
      <c r="Y13" s="54" t="s">
        <v>34</v>
      </c>
      <c r="Z13" s="53" t="s">
        <v>31</v>
      </c>
      <c r="AA13" s="47" t="s">
        <v>32</v>
      </c>
      <c r="AB13" s="48" t="s">
        <v>33</v>
      </c>
      <c r="AC13" s="49" t="s">
        <v>34</v>
      </c>
      <c r="AD13" s="53" t="s">
        <v>31</v>
      </c>
      <c r="AE13" s="47" t="s">
        <v>32</v>
      </c>
      <c r="AF13" s="48" t="s">
        <v>33</v>
      </c>
      <c r="AG13" s="49" t="s">
        <v>34</v>
      </c>
      <c r="AH13" s="33" t="s">
        <v>31</v>
      </c>
      <c r="AI13" s="34" t="s">
        <v>32</v>
      </c>
      <c r="AJ13" s="35" t="s">
        <v>33</v>
      </c>
      <c r="AK13" s="36" t="s">
        <v>34</v>
      </c>
      <c r="AL13" s="37" t="s">
        <v>31</v>
      </c>
      <c r="AM13" s="34" t="s">
        <v>32</v>
      </c>
      <c r="AN13" s="35" t="s">
        <v>33</v>
      </c>
      <c r="AO13" s="38" t="s">
        <v>34</v>
      </c>
      <c r="AP13" s="37" t="s">
        <v>31</v>
      </c>
      <c r="AQ13" s="34" t="s">
        <v>32</v>
      </c>
      <c r="AR13" s="35" t="s">
        <v>33</v>
      </c>
      <c r="AS13" s="38" t="s">
        <v>34</v>
      </c>
      <c r="AT13" s="37" t="s">
        <v>31</v>
      </c>
      <c r="AU13" s="34" t="s">
        <v>32</v>
      </c>
      <c r="AV13" s="35" t="s">
        <v>33</v>
      </c>
      <c r="AW13" s="38" t="s">
        <v>34</v>
      </c>
      <c r="AX13" s="37" t="s">
        <v>31</v>
      </c>
      <c r="AY13" s="34" t="s">
        <v>32</v>
      </c>
      <c r="AZ13" s="35" t="s">
        <v>33</v>
      </c>
      <c r="BA13" s="38" t="s">
        <v>34</v>
      </c>
      <c r="BB13" s="37" t="s">
        <v>31</v>
      </c>
      <c r="BC13" s="34" t="s">
        <v>32</v>
      </c>
      <c r="BD13" s="35" t="s">
        <v>33</v>
      </c>
      <c r="BE13" s="38" t="s">
        <v>34</v>
      </c>
      <c r="BF13" s="653"/>
    </row>
    <row r="14" spans="1:58" s="7" customFormat="1" ht="15" customHeight="1">
      <c r="A14" s="590" t="s">
        <v>95</v>
      </c>
      <c r="B14" s="590">
        <v>16175</v>
      </c>
      <c r="C14" s="590" t="s">
        <v>96</v>
      </c>
      <c r="D14" s="590" t="s">
        <v>97</v>
      </c>
      <c r="E14" s="603" t="s">
        <v>98</v>
      </c>
      <c r="F14" s="752">
        <v>7000</v>
      </c>
      <c r="G14" s="758" t="s">
        <v>179</v>
      </c>
      <c r="H14" s="761" t="s">
        <v>35</v>
      </c>
      <c r="I14" s="134" t="s">
        <v>36</v>
      </c>
      <c r="J14" s="10">
        <v>0</v>
      </c>
      <c r="K14" s="11">
        <v>0</v>
      </c>
      <c r="L14" s="11">
        <v>0</v>
      </c>
      <c r="M14" s="163">
        <f aca="true" t="shared" si="0" ref="M14:M23">SUM(J14:L14)</f>
        <v>0</v>
      </c>
      <c r="N14" s="10">
        <v>0</v>
      </c>
      <c r="O14" s="11">
        <v>0</v>
      </c>
      <c r="P14" s="11">
        <v>0</v>
      </c>
      <c r="Q14" s="163">
        <f aca="true" t="shared" si="1" ref="Q14:Q23">SUM(N14:P14)</f>
        <v>0</v>
      </c>
      <c r="R14" s="10">
        <v>0</v>
      </c>
      <c r="S14" s="11">
        <v>0</v>
      </c>
      <c r="T14" s="11">
        <v>0</v>
      </c>
      <c r="U14" s="163">
        <f aca="true" t="shared" si="2" ref="U14:U23">SUM(R14:T14)</f>
        <v>0</v>
      </c>
      <c r="V14" s="10">
        <v>0</v>
      </c>
      <c r="W14" s="11">
        <v>0</v>
      </c>
      <c r="X14" s="11">
        <v>0</v>
      </c>
      <c r="Y14" s="163">
        <f aca="true" t="shared" si="3" ref="Y14:Y23">SUM(V14:X14)</f>
        <v>0</v>
      </c>
      <c r="Z14" s="10">
        <v>0</v>
      </c>
      <c r="AA14" s="11">
        <v>0</v>
      </c>
      <c r="AB14" s="11">
        <v>0</v>
      </c>
      <c r="AC14" s="163">
        <f aca="true" t="shared" si="4" ref="AC14:AC23">SUM(Z14:AB14)</f>
        <v>0</v>
      </c>
      <c r="AD14" s="10">
        <v>0</v>
      </c>
      <c r="AE14" s="11">
        <v>0</v>
      </c>
      <c r="AF14" s="11">
        <v>0</v>
      </c>
      <c r="AG14" s="163">
        <f aca="true" t="shared" si="5" ref="AG14:AG23">SUM(AD14:AF14)</f>
        <v>0</v>
      </c>
      <c r="AH14" s="10">
        <v>0</v>
      </c>
      <c r="AI14" s="11">
        <v>0</v>
      </c>
      <c r="AJ14" s="11">
        <v>0</v>
      </c>
      <c r="AK14" s="163">
        <f aca="true" t="shared" si="6" ref="AK14:AK23">SUM(AH14:AJ14)</f>
        <v>0</v>
      </c>
      <c r="AL14" s="10">
        <v>0</v>
      </c>
      <c r="AM14" s="11">
        <v>0</v>
      </c>
      <c r="AN14" s="11">
        <v>0</v>
      </c>
      <c r="AO14" s="163">
        <f aca="true" t="shared" si="7" ref="AO14:AO23">SUM(AL14:AN14)</f>
        <v>0</v>
      </c>
      <c r="AP14" s="10">
        <v>0</v>
      </c>
      <c r="AQ14" s="11">
        <v>0</v>
      </c>
      <c r="AR14" s="11">
        <v>0</v>
      </c>
      <c r="AS14" s="163">
        <f aca="true" t="shared" si="8" ref="AS14:AS23">SUM(AP14:AR14)</f>
        <v>0</v>
      </c>
      <c r="AT14" s="10">
        <v>0</v>
      </c>
      <c r="AU14" s="11">
        <v>0</v>
      </c>
      <c r="AV14" s="11">
        <v>0</v>
      </c>
      <c r="AW14" s="163">
        <f aca="true" t="shared" si="9" ref="AW14:AW23">SUM(AT14:AV14)</f>
        <v>0</v>
      </c>
      <c r="AX14" s="10">
        <v>0</v>
      </c>
      <c r="AY14" s="11">
        <v>0</v>
      </c>
      <c r="AZ14" s="11">
        <v>0</v>
      </c>
      <c r="BA14" s="163">
        <f aca="true" t="shared" si="10" ref="BA14:BA23">SUM(AX14:AZ14)</f>
        <v>0</v>
      </c>
      <c r="BB14" s="10">
        <v>0</v>
      </c>
      <c r="BC14" s="11">
        <v>0</v>
      </c>
      <c r="BD14" s="11">
        <v>0</v>
      </c>
      <c r="BE14" s="163">
        <f aca="true" t="shared" si="11" ref="BE14:BE23">SUM(BB14:BD14)</f>
        <v>0</v>
      </c>
      <c r="BF14" s="27">
        <f aca="true" t="shared" si="12" ref="BF14:BF76">AG14+AC14+Y14+U14+Q14+M14+AK14+AO14+AS14+AW14+BA14+BE14</f>
        <v>0</v>
      </c>
    </row>
    <row r="15" spans="1:58" s="7" customFormat="1" ht="15" customHeight="1">
      <c r="A15" s="591"/>
      <c r="B15" s="591"/>
      <c r="C15" s="591"/>
      <c r="D15" s="591"/>
      <c r="E15" s="604"/>
      <c r="F15" s="753"/>
      <c r="G15" s="759"/>
      <c r="H15" s="762"/>
      <c r="I15" s="135" t="s">
        <v>37</v>
      </c>
      <c r="J15" s="12">
        <v>0</v>
      </c>
      <c r="K15" s="8">
        <v>0</v>
      </c>
      <c r="L15" s="8">
        <v>0</v>
      </c>
      <c r="M15" s="164">
        <f t="shared" si="0"/>
        <v>0</v>
      </c>
      <c r="N15" s="12">
        <v>0</v>
      </c>
      <c r="O15" s="8">
        <v>0</v>
      </c>
      <c r="P15" s="8">
        <v>0</v>
      </c>
      <c r="Q15" s="164">
        <f t="shared" si="1"/>
        <v>0</v>
      </c>
      <c r="R15" s="12">
        <v>0</v>
      </c>
      <c r="S15" s="8">
        <v>0</v>
      </c>
      <c r="T15" s="8">
        <v>0</v>
      </c>
      <c r="U15" s="164">
        <f t="shared" si="2"/>
        <v>0</v>
      </c>
      <c r="V15" s="12">
        <v>0</v>
      </c>
      <c r="W15" s="8">
        <v>0</v>
      </c>
      <c r="X15" s="8">
        <v>0</v>
      </c>
      <c r="Y15" s="164">
        <f t="shared" si="3"/>
        <v>0</v>
      </c>
      <c r="Z15" s="12">
        <v>0</v>
      </c>
      <c r="AA15" s="8">
        <v>0</v>
      </c>
      <c r="AB15" s="8">
        <v>0</v>
      </c>
      <c r="AC15" s="164">
        <f t="shared" si="4"/>
        <v>0</v>
      </c>
      <c r="AD15" s="12">
        <v>0</v>
      </c>
      <c r="AE15" s="8">
        <v>0</v>
      </c>
      <c r="AF15" s="8">
        <v>0</v>
      </c>
      <c r="AG15" s="164">
        <f t="shared" si="5"/>
        <v>0</v>
      </c>
      <c r="AH15" s="12">
        <v>0</v>
      </c>
      <c r="AI15" s="8">
        <v>0</v>
      </c>
      <c r="AJ15" s="8">
        <v>0</v>
      </c>
      <c r="AK15" s="164">
        <f t="shared" si="6"/>
        <v>0</v>
      </c>
      <c r="AL15" s="12">
        <v>0</v>
      </c>
      <c r="AM15" s="8">
        <v>0</v>
      </c>
      <c r="AN15" s="8">
        <v>0</v>
      </c>
      <c r="AO15" s="164">
        <f t="shared" si="7"/>
        <v>0</v>
      </c>
      <c r="AP15" s="12">
        <v>0</v>
      </c>
      <c r="AQ15" s="8">
        <v>0</v>
      </c>
      <c r="AR15" s="8">
        <v>0</v>
      </c>
      <c r="AS15" s="164">
        <f t="shared" si="8"/>
        <v>0</v>
      </c>
      <c r="AT15" s="12">
        <v>0</v>
      </c>
      <c r="AU15" s="8">
        <v>0</v>
      </c>
      <c r="AV15" s="8">
        <v>0</v>
      </c>
      <c r="AW15" s="164">
        <f t="shared" si="9"/>
        <v>0</v>
      </c>
      <c r="AX15" s="12">
        <v>0</v>
      </c>
      <c r="AY15" s="8">
        <v>0</v>
      </c>
      <c r="AZ15" s="8">
        <v>0</v>
      </c>
      <c r="BA15" s="164">
        <f t="shared" si="10"/>
        <v>0</v>
      </c>
      <c r="BB15" s="12">
        <v>0</v>
      </c>
      <c r="BC15" s="8">
        <v>0</v>
      </c>
      <c r="BD15" s="8">
        <v>0</v>
      </c>
      <c r="BE15" s="164">
        <f t="shared" si="11"/>
        <v>0</v>
      </c>
      <c r="BF15" s="28">
        <f t="shared" si="12"/>
        <v>0</v>
      </c>
    </row>
    <row r="16" spans="1:58" s="7" customFormat="1" ht="15" customHeight="1">
      <c r="A16" s="591"/>
      <c r="B16" s="591"/>
      <c r="C16" s="591"/>
      <c r="D16" s="591"/>
      <c r="E16" s="604"/>
      <c r="F16" s="753"/>
      <c r="G16" s="759"/>
      <c r="H16" s="762"/>
      <c r="I16" s="135" t="s">
        <v>38</v>
      </c>
      <c r="J16" s="12">
        <v>73</v>
      </c>
      <c r="K16" s="8">
        <v>59</v>
      </c>
      <c r="L16" s="8">
        <v>0</v>
      </c>
      <c r="M16" s="164">
        <f t="shared" si="0"/>
        <v>132</v>
      </c>
      <c r="N16" s="12">
        <v>62</v>
      </c>
      <c r="O16" s="8">
        <v>51</v>
      </c>
      <c r="P16" s="8">
        <v>0</v>
      </c>
      <c r="Q16" s="164">
        <f t="shared" si="1"/>
        <v>113</v>
      </c>
      <c r="R16" s="12">
        <v>205</v>
      </c>
      <c r="S16" s="8">
        <v>168</v>
      </c>
      <c r="T16" s="8">
        <v>0</v>
      </c>
      <c r="U16" s="164">
        <f t="shared" si="2"/>
        <v>373</v>
      </c>
      <c r="V16" s="12">
        <v>130</v>
      </c>
      <c r="W16" s="8">
        <v>106</v>
      </c>
      <c r="X16" s="8">
        <v>0</v>
      </c>
      <c r="Y16" s="164">
        <f t="shared" si="3"/>
        <v>236</v>
      </c>
      <c r="Z16" s="12">
        <v>149</v>
      </c>
      <c r="AA16" s="8">
        <v>122</v>
      </c>
      <c r="AB16" s="8">
        <v>0</v>
      </c>
      <c r="AC16" s="164">
        <f t="shared" si="4"/>
        <v>271</v>
      </c>
      <c r="AD16" s="12">
        <v>143</v>
      </c>
      <c r="AE16" s="8">
        <v>117</v>
      </c>
      <c r="AF16" s="8">
        <v>0</v>
      </c>
      <c r="AG16" s="164">
        <f t="shared" si="5"/>
        <v>260</v>
      </c>
      <c r="AH16" s="12">
        <v>0</v>
      </c>
      <c r="AI16" s="8">
        <v>0</v>
      </c>
      <c r="AJ16" s="8">
        <v>0</v>
      </c>
      <c r="AK16" s="164">
        <f t="shared" si="6"/>
        <v>0</v>
      </c>
      <c r="AL16" s="12">
        <v>0</v>
      </c>
      <c r="AM16" s="8">
        <v>0</v>
      </c>
      <c r="AN16" s="8">
        <v>0</v>
      </c>
      <c r="AO16" s="164">
        <f t="shared" si="7"/>
        <v>0</v>
      </c>
      <c r="AP16" s="12">
        <v>0</v>
      </c>
      <c r="AQ16" s="8">
        <v>0</v>
      </c>
      <c r="AR16" s="8">
        <v>0</v>
      </c>
      <c r="AS16" s="164">
        <f t="shared" si="8"/>
        <v>0</v>
      </c>
      <c r="AT16" s="12">
        <v>0</v>
      </c>
      <c r="AU16" s="8">
        <v>0</v>
      </c>
      <c r="AV16" s="8">
        <v>0</v>
      </c>
      <c r="AW16" s="164">
        <f t="shared" si="9"/>
        <v>0</v>
      </c>
      <c r="AX16" s="12">
        <v>0</v>
      </c>
      <c r="AY16" s="8">
        <v>0</v>
      </c>
      <c r="AZ16" s="8">
        <v>0</v>
      </c>
      <c r="BA16" s="164">
        <f t="shared" si="10"/>
        <v>0</v>
      </c>
      <c r="BB16" s="12">
        <v>0</v>
      </c>
      <c r="BC16" s="8">
        <v>0</v>
      </c>
      <c r="BD16" s="8">
        <v>0</v>
      </c>
      <c r="BE16" s="164">
        <f t="shared" si="11"/>
        <v>0</v>
      </c>
      <c r="BF16" s="28">
        <f>AG16+AC16+Y16+U16+Q16+M16+AK16+AO16+AS16+AW16+BA16+BE16</f>
        <v>1385</v>
      </c>
    </row>
    <row r="17" spans="1:58" s="7" customFormat="1" ht="15" customHeight="1">
      <c r="A17" s="591"/>
      <c r="B17" s="591"/>
      <c r="C17" s="591"/>
      <c r="D17" s="591"/>
      <c r="E17" s="604"/>
      <c r="F17" s="753"/>
      <c r="G17" s="759"/>
      <c r="H17" s="762"/>
      <c r="I17" s="135" t="s">
        <v>39</v>
      </c>
      <c r="J17" s="12">
        <v>58</v>
      </c>
      <c r="K17" s="8">
        <v>48</v>
      </c>
      <c r="L17" s="8">
        <v>0</v>
      </c>
      <c r="M17" s="164">
        <f t="shared" si="0"/>
        <v>106</v>
      </c>
      <c r="N17" s="12">
        <v>50</v>
      </c>
      <c r="O17" s="8">
        <v>41</v>
      </c>
      <c r="P17" s="8">
        <v>0</v>
      </c>
      <c r="Q17" s="164">
        <f t="shared" si="1"/>
        <v>91</v>
      </c>
      <c r="R17" s="12">
        <v>164</v>
      </c>
      <c r="S17" s="8">
        <v>134</v>
      </c>
      <c r="T17" s="8">
        <v>0</v>
      </c>
      <c r="U17" s="164">
        <f t="shared" si="2"/>
        <v>298</v>
      </c>
      <c r="V17" s="12">
        <v>104</v>
      </c>
      <c r="W17" s="8">
        <v>85</v>
      </c>
      <c r="X17" s="8">
        <v>0</v>
      </c>
      <c r="Y17" s="164">
        <f t="shared" si="3"/>
        <v>189</v>
      </c>
      <c r="Z17" s="12">
        <v>119</v>
      </c>
      <c r="AA17" s="8">
        <v>97</v>
      </c>
      <c r="AB17" s="8">
        <v>0</v>
      </c>
      <c r="AC17" s="164">
        <f t="shared" si="4"/>
        <v>216</v>
      </c>
      <c r="AD17" s="12">
        <v>114</v>
      </c>
      <c r="AE17" s="8">
        <v>93</v>
      </c>
      <c r="AF17" s="8">
        <v>0</v>
      </c>
      <c r="AG17" s="164">
        <f t="shared" si="5"/>
        <v>207</v>
      </c>
      <c r="AH17" s="12">
        <v>0</v>
      </c>
      <c r="AI17" s="8">
        <v>0</v>
      </c>
      <c r="AJ17" s="8">
        <v>0</v>
      </c>
      <c r="AK17" s="164">
        <f t="shared" si="6"/>
        <v>0</v>
      </c>
      <c r="AL17" s="12">
        <v>0</v>
      </c>
      <c r="AM17" s="8">
        <v>0</v>
      </c>
      <c r="AN17" s="8">
        <v>0</v>
      </c>
      <c r="AO17" s="164">
        <f t="shared" si="7"/>
        <v>0</v>
      </c>
      <c r="AP17" s="12">
        <v>0</v>
      </c>
      <c r="AQ17" s="8">
        <v>0</v>
      </c>
      <c r="AR17" s="8">
        <v>0</v>
      </c>
      <c r="AS17" s="164">
        <f t="shared" si="8"/>
        <v>0</v>
      </c>
      <c r="AT17" s="12">
        <v>0</v>
      </c>
      <c r="AU17" s="8">
        <v>0</v>
      </c>
      <c r="AV17" s="8">
        <v>0</v>
      </c>
      <c r="AW17" s="164">
        <f t="shared" si="9"/>
        <v>0</v>
      </c>
      <c r="AX17" s="12">
        <v>0</v>
      </c>
      <c r="AY17" s="8">
        <v>0</v>
      </c>
      <c r="AZ17" s="8">
        <v>0</v>
      </c>
      <c r="BA17" s="164">
        <f t="shared" si="10"/>
        <v>0</v>
      </c>
      <c r="BB17" s="12">
        <v>0</v>
      </c>
      <c r="BC17" s="8">
        <v>0</v>
      </c>
      <c r="BD17" s="8">
        <v>0</v>
      </c>
      <c r="BE17" s="164">
        <f t="shared" si="11"/>
        <v>0</v>
      </c>
      <c r="BF17" s="28">
        <f t="shared" si="12"/>
        <v>1107</v>
      </c>
    </row>
    <row r="18" spans="1:58" s="7" customFormat="1" ht="15" customHeight="1">
      <c r="A18" s="591"/>
      <c r="B18" s="591"/>
      <c r="C18" s="591"/>
      <c r="D18" s="591"/>
      <c r="E18" s="604"/>
      <c r="F18" s="753"/>
      <c r="G18" s="759"/>
      <c r="H18" s="762"/>
      <c r="I18" s="135" t="s">
        <v>40</v>
      </c>
      <c r="J18" s="12">
        <v>14</v>
      </c>
      <c r="K18" s="8">
        <v>12</v>
      </c>
      <c r="L18" s="8">
        <v>0</v>
      </c>
      <c r="M18" s="164">
        <f t="shared" si="0"/>
        <v>26</v>
      </c>
      <c r="N18" s="12">
        <v>12</v>
      </c>
      <c r="O18" s="8">
        <v>10</v>
      </c>
      <c r="P18" s="8">
        <v>0</v>
      </c>
      <c r="Q18" s="164">
        <f t="shared" si="1"/>
        <v>22</v>
      </c>
      <c r="R18" s="12">
        <v>41</v>
      </c>
      <c r="S18" s="8">
        <v>34</v>
      </c>
      <c r="T18" s="8">
        <v>0</v>
      </c>
      <c r="U18" s="164">
        <f t="shared" si="2"/>
        <v>75</v>
      </c>
      <c r="V18" s="12">
        <v>26</v>
      </c>
      <c r="W18" s="8">
        <v>22</v>
      </c>
      <c r="X18" s="8">
        <v>0</v>
      </c>
      <c r="Y18" s="164">
        <f t="shared" si="3"/>
        <v>48</v>
      </c>
      <c r="Z18" s="12">
        <v>30</v>
      </c>
      <c r="AA18" s="8">
        <v>24</v>
      </c>
      <c r="AB18" s="8">
        <v>0</v>
      </c>
      <c r="AC18" s="164">
        <f t="shared" si="4"/>
        <v>54</v>
      </c>
      <c r="AD18" s="12">
        <v>29</v>
      </c>
      <c r="AE18" s="8">
        <v>23</v>
      </c>
      <c r="AF18" s="8">
        <v>0</v>
      </c>
      <c r="AG18" s="164">
        <f t="shared" si="5"/>
        <v>52</v>
      </c>
      <c r="AH18" s="12">
        <v>0</v>
      </c>
      <c r="AI18" s="8">
        <v>0</v>
      </c>
      <c r="AJ18" s="8">
        <v>0</v>
      </c>
      <c r="AK18" s="164">
        <f t="shared" si="6"/>
        <v>0</v>
      </c>
      <c r="AL18" s="12">
        <v>0</v>
      </c>
      <c r="AM18" s="8">
        <v>0</v>
      </c>
      <c r="AN18" s="8">
        <v>0</v>
      </c>
      <c r="AO18" s="164">
        <f t="shared" si="7"/>
        <v>0</v>
      </c>
      <c r="AP18" s="12">
        <v>0</v>
      </c>
      <c r="AQ18" s="8">
        <v>0</v>
      </c>
      <c r="AR18" s="8">
        <v>0</v>
      </c>
      <c r="AS18" s="164">
        <f t="shared" si="8"/>
        <v>0</v>
      </c>
      <c r="AT18" s="12">
        <v>0</v>
      </c>
      <c r="AU18" s="8">
        <v>0</v>
      </c>
      <c r="AV18" s="8">
        <v>0</v>
      </c>
      <c r="AW18" s="164">
        <f t="shared" si="9"/>
        <v>0</v>
      </c>
      <c r="AX18" s="12">
        <v>0</v>
      </c>
      <c r="AY18" s="8">
        <v>0</v>
      </c>
      <c r="AZ18" s="8">
        <v>0</v>
      </c>
      <c r="BA18" s="164">
        <f t="shared" si="10"/>
        <v>0</v>
      </c>
      <c r="BB18" s="12">
        <v>0</v>
      </c>
      <c r="BC18" s="8">
        <v>0</v>
      </c>
      <c r="BD18" s="8">
        <v>0</v>
      </c>
      <c r="BE18" s="164">
        <f t="shared" si="11"/>
        <v>0</v>
      </c>
      <c r="BF18" s="28">
        <f t="shared" si="12"/>
        <v>277</v>
      </c>
    </row>
    <row r="19" spans="1:58" s="7" customFormat="1" ht="28.5" customHeight="1">
      <c r="A19" s="591"/>
      <c r="B19" s="591"/>
      <c r="C19" s="591"/>
      <c r="D19" s="591"/>
      <c r="E19" s="604"/>
      <c r="F19" s="753"/>
      <c r="G19" s="759"/>
      <c r="H19" s="763"/>
      <c r="I19" s="165" t="s">
        <v>99</v>
      </c>
      <c r="J19" s="116">
        <f>SUM(J14:J18)</f>
        <v>145</v>
      </c>
      <c r="K19" s="138">
        <f>SUM(K14:K18)</f>
        <v>119</v>
      </c>
      <c r="L19" s="138">
        <f>SUM(L14:L18)</f>
        <v>0</v>
      </c>
      <c r="M19" s="164">
        <f t="shared" si="0"/>
        <v>264</v>
      </c>
      <c r="N19" s="116">
        <f>SUM(N14:N18)</f>
        <v>124</v>
      </c>
      <c r="O19" s="138">
        <f>SUM(O14:O18)</f>
        <v>102</v>
      </c>
      <c r="P19" s="138">
        <f>SUM(P14:P18)</f>
        <v>0</v>
      </c>
      <c r="Q19" s="164">
        <f t="shared" si="1"/>
        <v>226</v>
      </c>
      <c r="R19" s="116">
        <f>SUM(R14:R18)</f>
        <v>410</v>
      </c>
      <c r="S19" s="138">
        <f>SUM(S14:S18)</f>
        <v>336</v>
      </c>
      <c r="T19" s="138">
        <f>SUM(T14:T18)</f>
        <v>0</v>
      </c>
      <c r="U19" s="164">
        <f t="shared" si="2"/>
        <v>746</v>
      </c>
      <c r="V19" s="116">
        <f>SUM(V14:V18)</f>
        <v>260</v>
      </c>
      <c r="W19" s="138">
        <f>SUM(W14:W18)</f>
        <v>213</v>
      </c>
      <c r="X19" s="138">
        <f>SUM(X14:X18)</f>
        <v>0</v>
      </c>
      <c r="Y19" s="164">
        <f t="shared" si="3"/>
        <v>473</v>
      </c>
      <c r="Z19" s="116">
        <f>SUM(Z14:Z18)</f>
        <v>298</v>
      </c>
      <c r="AA19" s="138">
        <f>SUM(AA14:AA18)</f>
        <v>243</v>
      </c>
      <c r="AB19" s="138">
        <f>SUM(AB14:AB18)</f>
        <v>0</v>
      </c>
      <c r="AC19" s="164">
        <f t="shared" si="4"/>
        <v>541</v>
      </c>
      <c r="AD19" s="116">
        <f>SUM(AD14:AD18)</f>
        <v>286</v>
      </c>
      <c r="AE19" s="138">
        <f>SUM(AE14:AE18)</f>
        <v>233</v>
      </c>
      <c r="AF19" s="138">
        <f>SUM(AF14:AF18)</f>
        <v>0</v>
      </c>
      <c r="AG19" s="164">
        <f t="shared" si="5"/>
        <v>519</v>
      </c>
      <c r="AH19" s="116">
        <f>SUM(AH14:AH18)</f>
        <v>0</v>
      </c>
      <c r="AI19" s="138">
        <f>SUM(AI14:AI18)</f>
        <v>0</v>
      </c>
      <c r="AJ19" s="138">
        <f>SUM(AJ14:AJ18)</f>
        <v>0</v>
      </c>
      <c r="AK19" s="164">
        <f t="shared" si="6"/>
        <v>0</v>
      </c>
      <c r="AL19" s="116">
        <f>SUM(AL14:AL18)</f>
        <v>0</v>
      </c>
      <c r="AM19" s="138">
        <f>SUM(AM14:AM18)</f>
        <v>0</v>
      </c>
      <c r="AN19" s="138">
        <f>SUM(AN14:AN18)</f>
        <v>0</v>
      </c>
      <c r="AO19" s="164">
        <f t="shared" si="7"/>
        <v>0</v>
      </c>
      <c r="AP19" s="116">
        <f>SUM(AP14:AP18)</f>
        <v>0</v>
      </c>
      <c r="AQ19" s="138">
        <f>SUM(AQ14:AQ18)</f>
        <v>0</v>
      </c>
      <c r="AR19" s="138">
        <f>SUM(AR14:AR18)</f>
        <v>0</v>
      </c>
      <c r="AS19" s="164">
        <f t="shared" si="8"/>
        <v>0</v>
      </c>
      <c r="AT19" s="116">
        <f>SUM(AT14:AT18)</f>
        <v>0</v>
      </c>
      <c r="AU19" s="138">
        <f>SUM(AU14:AU18)</f>
        <v>0</v>
      </c>
      <c r="AV19" s="138">
        <f>SUM(AV14:AV18)</f>
        <v>0</v>
      </c>
      <c r="AW19" s="164">
        <f t="shared" si="9"/>
        <v>0</v>
      </c>
      <c r="AX19" s="116">
        <f>SUM(AX14:AX18)</f>
        <v>0</v>
      </c>
      <c r="AY19" s="138">
        <f>SUM(AY14:AY18)</f>
        <v>0</v>
      </c>
      <c r="AZ19" s="138">
        <f>SUM(AZ14:AZ18)</f>
        <v>0</v>
      </c>
      <c r="BA19" s="164">
        <f t="shared" si="10"/>
        <v>0</v>
      </c>
      <c r="BB19" s="116">
        <f>SUM(BB14:BB18)</f>
        <v>0</v>
      </c>
      <c r="BC19" s="138">
        <f>SUM(BC14:BC18)</f>
        <v>0</v>
      </c>
      <c r="BD19" s="138">
        <f>SUM(BD14:BD18)</f>
        <v>0</v>
      </c>
      <c r="BE19" s="164">
        <f t="shared" si="11"/>
        <v>0</v>
      </c>
      <c r="BF19" s="166">
        <f>AG19+AC19+Y19+U19+Q19+M19+AK19+AO19+AS19+AW19+BA19+BE19</f>
        <v>2769</v>
      </c>
    </row>
    <row r="20" spans="1:58" s="7" customFormat="1" ht="36" customHeight="1">
      <c r="A20" s="591"/>
      <c r="B20" s="591"/>
      <c r="C20" s="591"/>
      <c r="D20" s="591"/>
      <c r="E20" s="604"/>
      <c r="F20" s="753"/>
      <c r="G20" s="759"/>
      <c r="H20" s="764" t="s">
        <v>41</v>
      </c>
      <c r="I20" s="135" t="s">
        <v>42</v>
      </c>
      <c r="J20" s="39">
        <v>145</v>
      </c>
      <c r="K20" s="24">
        <v>119</v>
      </c>
      <c r="L20" s="8">
        <v>0</v>
      </c>
      <c r="M20" s="19">
        <f t="shared" si="0"/>
        <v>264</v>
      </c>
      <c r="N20" s="39">
        <v>118</v>
      </c>
      <c r="O20" s="24">
        <v>97</v>
      </c>
      <c r="P20" s="8">
        <v>0</v>
      </c>
      <c r="Q20" s="19">
        <f t="shared" si="1"/>
        <v>215</v>
      </c>
      <c r="R20" s="39">
        <v>409</v>
      </c>
      <c r="S20" s="24">
        <v>336</v>
      </c>
      <c r="T20" s="8">
        <v>0</v>
      </c>
      <c r="U20" s="19">
        <f t="shared" si="2"/>
        <v>745</v>
      </c>
      <c r="V20" s="39">
        <v>260</v>
      </c>
      <c r="W20" s="24">
        <v>213</v>
      </c>
      <c r="X20" s="8">
        <v>0</v>
      </c>
      <c r="Y20" s="19">
        <f t="shared" si="3"/>
        <v>473</v>
      </c>
      <c r="Z20" s="39">
        <v>283</v>
      </c>
      <c r="AA20" s="24">
        <v>271</v>
      </c>
      <c r="AB20" s="8">
        <v>0</v>
      </c>
      <c r="AC20" s="19">
        <f t="shared" si="4"/>
        <v>554</v>
      </c>
      <c r="AD20" s="39">
        <v>271</v>
      </c>
      <c r="AE20" s="24">
        <v>222</v>
      </c>
      <c r="AF20" s="8">
        <v>0</v>
      </c>
      <c r="AG20" s="19">
        <f t="shared" si="5"/>
        <v>493</v>
      </c>
      <c r="AH20" s="39">
        <v>0</v>
      </c>
      <c r="AI20" s="24">
        <v>0</v>
      </c>
      <c r="AJ20" s="8">
        <v>0</v>
      </c>
      <c r="AK20" s="19">
        <f t="shared" si="6"/>
        <v>0</v>
      </c>
      <c r="AL20" s="39">
        <v>0</v>
      </c>
      <c r="AM20" s="24">
        <v>0</v>
      </c>
      <c r="AN20" s="8">
        <v>0</v>
      </c>
      <c r="AO20" s="19">
        <f t="shared" si="7"/>
        <v>0</v>
      </c>
      <c r="AP20" s="39">
        <v>0</v>
      </c>
      <c r="AQ20" s="24">
        <v>0</v>
      </c>
      <c r="AR20" s="8">
        <v>0</v>
      </c>
      <c r="AS20" s="19">
        <f t="shared" si="8"/>
        <v>0</v>
      </c>
      <c r="AT20" s="39">
        <v>0</v>
      </c>
      <c r="AU20" s="24">
        <v>0</v>
      </c>
      <c r="AV20" s="8">
        <v>0</v>
      </c>
      <c r="AW20" s="19">
        <f t="shared" si="9"/>
        <v>0</v>
      </c>
      <c r="AX20" s="39">
        <v>0</v>
      </c>
      <c r="AY20" s="24">
        <v>0</v>
      </c>
      <c r="AZ20" s="8">
        <v>0</v>
      </c>
      <c r="BA20" s="19">
        <f t="shared" si="10"/>
        <v>0</v>
      </c>
      <c r="BB20" s="39">
        <v>0</v>
      </c>
      <c r="BC20" s="24">
        <v>0</v>
      </c>
      <c r="BD20" s="8">
        <v>0</v>
      </c>
      <c r="BE20" s="19">
        <f t="shared" si="11"/>
        <v>0</v>
      </c>
      <c r="BF20" s="28">
        <f t="shared" si="12"/>
        <v>2744</v>
      </c>
    </row>
    <row r="21" spans="1:58" s="7" customFormat="1" ht="15" customHeight="1">
      <c r="A21" s="591"/>
      <c r="B21" s="591"/>
      <c r="C21" s="591"/>
      <c r="D21" s="591"/>
      <c r="E21" s="604"/>
      <c r="F21" s="753"/>
      <c r="G21" s="759"/>
      <c r="H21" s="765"/>
      <c r="I21" s="135" t="s">
        <v>43</v>
      </c>
      <c r="J21" s="12">
        <v>0</v>
      </c>
      <c r="K21" s="8">
        <v>0</v>
      </c>
      <c r="L21" s="9">
        <v>0</v>
      </c>
      <c r="M21" s="19">
        <f t="shared" si="0"/>
        <v>0</v>
      </c>
      <c r="N21" s="12">
        <v>6</v>
      </c>
      <c r="O21" s="8">
        <v>5</v>
      </c>
      <c r="P21" s="9">
        <v>0</v>
      </c>
      <c r="Q21" s="19">
        <f t="shared" si="1"/>
        <v>11</v>
      </c>
      <c r="R21" s="12">
        <v>1</v>
      </c>
      <c r="S21" s="8">
        <v>0</v>
      </c>
      <c r="T21" s="9">
        <v>0</v>
      </c>
      <c r="U21" s="19">
        <f t="shared" si="2"/>
        <v>1</v>
      </c>
      <c r="V21" s="12">
        <v>0</v>
      </c>
      <c r="W21" s="8">
        <v>0</v>
      </c>
      <c r="X21" s="9">
        <v>0</v>
      </c>
      <c r="Y21" s="19">
        <f t="shared" si="3"/>
        <v>0</v>
      </c>
      <c r="Z21" s="12">
        <v>15</v>
      </c>
      <c r="AA21" s="8">
        <v>12</v>
      </c>
      <c r="AB21" s="9">
        <v>0</v>
      </c>
      <c r="AC21" s="19">
        <f t="shared" si="4"/>
        <v>27</v>
      </c>
      <c r="AD21" s="12">
        <v>14</v>
      </c>
      <c r="AE21" s="8">
        <v>12</v>
      </c>
      <c r="AF21" s="9">
        <v>0</v>
      </c>
      <c r="AG21" s="19">
        <f t="shared" si="5"/>
        <v>26</v>
      </c>
      <c r="AH21" s="12">
        <v>0</v>
      </c>
      <c r="AI21" s="8">
        <v>0</v>
      </c>
      <c r="AJ21" s="9">
        <v>0</v>
      </c>
      <c r="AK21" s="19">
        <f t="shared" si="6"/>
        <v>0</v>
      </c>
      <c r="AL21" s="12">
        <v>0</v>
      </c>
      <c r="AM21" s="8">
        <v>0</v>
      </c>
      <c r="AN21" s="9">
        <v>0</v>
      </c>
      <c r="AO21" s="19">
        <f t="shared" si="7"/>
        <v>0</v>
      </c>
      <c r="AP21" s="12">
        <v>0</v>
      </c>
      <c r="AQ21" s="8">
        <v>0</v>
      </c>
      <c r="AR21" s="9">
        <v>0</v>
      </c>
      <c r="AS21" s="19">
        <f t="shared" si="8"/>
        <v>0</v>
      </c>
      <c r="AT21" s="12">
        <v>0</v>
      </c>
      <c r="AU21" s="8">
        <v>0</v>
      </c>
      <c r="AV21" s="9">
        <v>0</v>
      </c>
      <c r="AW21" s="19">
        <f t="shared" si="9"/>
        <v>0</v>
      </c>
      <c r="AX21" s="12">
        <v>0</v>
      </c>
      <c r="AY21" s="8">
        <v>0</v>
      </c>
      <c r="AZ21" s="9">
        <v>0</v>
      </c>
      <c r="BA21" s="19">
        <f t="shared" si="10"/>
        <v>0</v>
      </c>
      <c r="BB21" s="12">
        <v>0</v>
      </c>
      <c r="BC21" s="8">
        <v>0</v>
      </c>
      <c r="BD21" s="9">
        <v>0</v>
      </c>
      <c r="BE21" s="19">
        <f t="shared" si="11"/>
        <v>0</v>
      </c>
      <c r="BF21" s="28">
        <f t="shared" si="12"/>
        <v>65</v>
      </c>
    </row>
    <row r="22" spans="1:58" s="7" customFormat="1" ht="15" customHeight="1">
      <c r="A22" s="591"/>
      <c r="B22" s="591"/>
      <c r="C22" s="591"/>
      <c r="D22" s="591"/>
      <c r="E22" s="604"/>
      <c r="F22" s="753"/>
      <c r="G22" s="759"/>
      <c r="H22" s="766" t="s">
        <v>44</v>
      </c>
      <c r="I22" s="135" t="s">
        <v>45</v>
      </c>
      <c r="J22" s="12">
        <v>0</v>
      </c>
      <c r="K22" s="8">
        <v>0</v>
      </c>
      <c r="L22" s="9">
        <v>0</v>
      </c>
      <c r="M22" s="19">
        <f t="shared" si="0"/>
        <v>0</v>
      </c>
      <c r="N22" s="12">
        <v>0</v>
      </c>
      <c r="O22" s="8">
        <v>0</v>
      </c>
      <c r="P22" s="9">
        <v>0</v>
      </c>
      <c r="Q22" s="19">
        <f t="shared" si="1"/>
        <v>0</v>
      </c>
      <c r="R22" s="12">
        <v>0</v>
      </c>
      <c r="S22" s="8">
        <v>0</v>
      </c>
      <c r="T22" s="9">
        <v>0</v>
      </c>
      <c r="U22" s="19">
        <f t="shared" si="2"/>
        <v>0</v>
      </c>
      <c r="V22" s="12">
        <v>0</v>
      </c>
      <c r="W22" s="8">
        <v>0</v>
      </c>
      <c r="X22" s="9">
        <v>0</v>
      </c>
      <c r="Y22" s="19">
        <f t="shared" si="3"/>
        <v>0</v>
      </c>
      <c r="Z22" s="12">
        <v>0</v>
      </c>
      <c r="AA22" s="8">
        <v>0</v>
      </c>
      <c r="AB22" s="9">
        <v>0</v>
      </c>
      <c r="AC22" s="19">
        <f t="shared" si="4"/>
        <v>0</v>
      </c>
      <c r="AD22" s="12">
        <v>0</v>
      </c>
      <c r="AE22" s="8">
        <v>0</v>
      </c>
      <c r="AF22" s="9">
        <v>0</v>
      </c>
      <c r="AG22" s="19">
        <f t="shared" si="5"/>
        <v>0</v>
      </c>
      <c r="AH22" s="12">
        <v>0</v>
      </c>
      <c r="AI22" s="8">
        <v>0</v>
      </c>
      <c r="AJ22" s="9">
        <v>0</v>
      </c>
      <c r="AK22" s="19">
        <f t="shared" si="6"/>
        <v>0</v>
      </c>
      <c r="AL22" s="12">
        <v>0</v>
      </c>
      <c r="AM22" s="8">
        <v>0</v>
      </c>
      <c r="AN22" s="9">
        <v>0</v>
      </c>
      <c r="AO22" s="19">
        <f t="shared" si="7"/>
        <v>0</v>
      </c>
      <c r="AP22" s="12">
        <v>0</v>
      </c>
      <c r="AQ22" s="8">
        <v>0</v>
      </c>
      <c r="AR22" s="9">
        <v>0</v>
      </c>
      <c r="AS22" s="19">
        <f t="shared" si="8"/>
        <v>0</v>
      </c>
      <c r="AT22" s="12">
        <v>0</v>
      </c>
      <c r="AU22" s="8">
        <v>0</v>
      </c>
      <c r="AV22" s="9">
        <v>0</v>
      </c>
      <c r="AW22" s="19">
        <f t="shared" si="9"/>
        <v>0</v>
      </c>
      <c r="AX22" s="12">
        <v>0</v>
      </c>
      <c r="AY22" s="8">
        <v>0</v>
      </c>
      <c r="AZ22" s="9">
        <v>0</v>
      </c>
      <c r="BA22" s="19">
        <f t="shared" si="10"/>
        <v>0</v>
      </c>
      <c r="BB22" s="12">
        <v>0</v>
      </c>
      <c r="BC22" s="8">
        <v>0</v>
      </c>
      <c r="BD22" s="9">
        <v>0</v>
      </c>
      <c r="BE22" s="19">
        <f t="shared" si="11"/>
        <v>0</v>
      </c>
      <c r="BF22" s="28">
        <f t="shared" si="12"/>
        <v>0</v>
      </c>
    </row>
    <row r="23" spans="1:58" s="7" customFormat="1" ht="15" customHeight="1" thickBot="1">
      <c r="A23" s="591"/>
      <c r="B23" s="591"/>
      <c r="C23" s="591"/>
      <c r="D23" s="591"/>
      <c r="E23" s="605"/>
      <c r="F23" s="754"/>
      <c r="G23" s="760"/>
      <c r="H23" s="767"/>
      <c r="I23" s="137" t="s">
        <v>46</v>
      </c>
      <c r="J23" s="14">
        <v>0</v>
      </c>
      <c r="K23" s="15">
        <v>0</v>
      </c>
      <c r="L23" s="118">
        <v>0</v>
      </c>
      <c r="M23" s="167">
        <f t="shared" si="0"/>
        <v>0</v>
      </c>
      <c r="N23" s="14">
        <v>0</v>
      </c>
      <c r="O23" s="15">
        <v>0</v>
      </c>
      <c r="P23" s="118">
        <v>0</v>
      </c>
      <c r="Q23" s="167">
        <f t="shared" si="1"/>
        <v>0</v>
      </c>
      <c r="R23" s="14">
        <v>0</v>
      </c>
      <c r="S23" s="15">
        <v>0</v>
      </c>
      <c r="T23" s="118">
        <v>0</v>
      </c>
      <c r="U23" s="167">
        <f t="shared" si="2"/>
        <v>0</v>
      </c>
      <c r="V23" s="14">
        <v>0</v>
      </c>
      <c r="W23" s="15">
        <v>0</v>
      </c>
      <c r="X23" s="118">
        <v>0</v>
      </c>
      <c r="Y23" s="167">
        <f t="shared" si="3"/>
        <v>0</v>
      </c>
      <c r="Z23" s="14">
        <v>0</v>
      </c>
      <c r="AA23" s="15">
        <v>0</v>
      </c>
      <c r="AB23" s="118">
        <v>0</v>
      </c>
      <c r="AC23" s="167">
        <f t="shared" si="4"/>
        <v>0</v>
      </c>
      <c r="AD23" s="14">
        <v>0</v>
      </c>
      <c r="AE23" s="15">
        <v>0</v>
      </c>
      <c r="AF23" s="118">
        <v>0</v>
      </c>
      <c r="AG23" s="167">
        <f t="shared" si="5"/>
        <v>0</v>
      </c>
      <c r="AH23" s="14">
        <v>0</v>
      </c>
      <c r="AI23" s="15">
        <v>0</v>
      </c>
      <c r="AJ23" s="118">
        <v>0</v>
      </c>
      <c r="AK23" s="167">
        <f t="shared" si="6"/>
        <v>0</v>
      </c>
      <c r="AL23" s="14">
        <v>0</v>
      </c>
      <c r="AM23" s="15">
        <v>0</v>
      </c>
      <c r="AN23" s="118">
        <v>0</v>
      </c>
      <c r="AO23" s="167">
        <f t="shared" si="7"/>
        <v>0</v>
      </c>
      <c r="AP23" s="14">
        <v>0</v>
      </c>
      <c r="AQ23" s="15">
        <v>0</v>
      </c>
      <c r="AR23" s="118">
        <v>0</v>
      </c>
      <c r="AS23" s="167">
        <f t="shared" si="8"/>
        <v>0</v>
      </c>
      <c r="AT23" s="14">
        <v>0</v>
      </c>
      <c r="AU23" s="15">
        <v>0</v>
      </c>
      <c r="AV23" s="118">
        <v>0</v>
      </c>
      <c r="AW23" s="167">
        <f t="shared" si="9"/>
        <v>0</v>
      </c>
      <c r="AX23" s="14">
        <v>0</v>
      </c>
      <c r="AY23" s="15">
        <v>0</v>
      </c>
      <c r="AZ23" s="118">
        <v>0</v>
      </c>
      <c r="BA23" s="167">
        <f t="shared" si="10"/>
        <v>0</v>
      </c>
      <c r="BB23" s="14">
        <v>0</v>
      </c>
      <c r="BC23" s="15">
        <v>0</v>
      </c>
      <c r="BD23" s="118">
        <v>0</v>
      </c>
      <c r="BE23" s="167">
        <f t="shared" si="11"/>
        <v>0</v>
      </c>
      <c r="BF23" s="29">
        <f t="shared" si="12"/>
        <v>0</v>
      </c>
    </row>
    <row r="24" spans="1:58" s="7" customFormat="1" ht="48.75" customHeight="1" thickBot="1">
      <c r="A24" s="591"/>
      <c r="B24" s="591"/>
      <c r="C24" s="591"/>
      <c r="D24" s="591"/>
      <c r="E24" s="168" t="s">
        <v>100</v>
      </c>
      <c r="F24" s="168">
        <v>36</v>
      </c>
      <c r="G24" s="168" t="s">
        <v>101</v>
      </c>
      <c r="H24" s="169" t="s">
        <v>48</v>
      </c>
      <c r="I24" s="170" t="s">
        <v>48</v>
      </c>
      <c r="J24" s="755">
        <v>9</v>
      </c>
      <c r="K24" s="756"/>
      <c r="L24" s="756"/>
      <c r="M24" s="757"/>
      <c r="N24" s="755">
        <v>8</v>
      </c>
      <c r="O24" s="756"/>
      <c r="P24" s="756"/>
      <c r="Q24" s="757"/>
      <c r="R24" s="755">
        <v>20</v>
      </c>
      <c r="S24" s="756"/>
      <c r="T24" s="756"/>
      <c r="U24" s="757"/>
      <c r="V24" s="755">
        <v>17</v>
      </c>
      <c r="W24" s="756"/>
      <c r="X24" s="756"/>
      <c r="Y24" s="757"/>
      <c r="Z24" s="755">
        <v>25</v>
      </c>
      <c r="AA24" s="756"/>
      <c r="AB24" s="756"/>
      <c r="AC24" s="757"/>
      <c r="AD24" s="755">
        <v>21</v>
      </c>
      <c r="AE24" s="756"/>
      <c r="AF24" s="756"/>
      <c r="AG24" s="757"/>
      <c r="AH24" s="755">
        <v>0</v>
      </c>
      <c r="AI24" s="756"/>
      <c r="AJ24" s="756"/>
      <c r="AK24" s="757"/>
      <c r="AL24" s="755">
        <v>0</v>
      </c>
      <c r="AM24" s="756"/>
      <c r="AN24" s="756"/>
      <c r="AO24" s="757"/>
      <c r="AP24" s="755">
        <v>0</v>
      </c>
      <c r="AQ24" s="756"/>
      <c r="AR24" s="756"/>
      <c r="AS24" s="757"/>
      <c r="AT24" s="755">
        <v>0</v>
      </c>
      <c r="AU24" s="756"/>
      <c r="AV24" s="756"/>
      <c r="AW24" s="757"/>
      <c r="AX24" s="755">
        <v>0</v>
      </c>
      <c r="AY24" s="756"/>
      <c r="AZ24" s="756"/>
      <c r="BA24" s="757"/>
      <c r="BB24" s="755">
        <v>0</v>
      </c>
      <c r="BC24" s="756"/>
      <c r="BD24" s="756"/>
      <c r="BE24" s="757"/>
      <c r="BF24" s="171">
        <f>SUM(J24:BE24)</f>
        <v>100</v>
      </c>
    </row>
    <row r="25" spans="1:58" ht="99" customHeight="1" thickBot="1">
      <c r="A25" s="590" t="s">
        <v>102</v>
      </c>
      <c r="B25" s="591"/>
      <c r="C25" s="591"/>
      <c r="D25" s="591"/>
      <c r="E25" s="172" t="s">
        <v>103</v>
      </c>
      <c r="F25" s="168">
        <v>5</v>
      </c>
      <c r="G25" s="168" t="s">
        <v>104</v>
      </c>
      <c r="H25" s="169" t="s">
        <v>48</v>
      </c>
      <c r="I25" s="169" t="s">
        <v>48</v>
      </c>
      <c r="J25" s="755">
        <v>1</v>
      </c>
      <c r="K25" s="756"/>
      <c r="L25" s="756"/>
      <c r="M25" s="757"/>
      <c r="N25" s="755">
        <v>0</v>
      </c>
      <c r="O25" s="756"/>
      <c r="P25" s="756"/>
      <c r="Q25" s="757"/>
      <c r="R25" s="755">
        <v>0</v>
      </c>
      <c r="S25" s="756"/>
      <c r="T25" s="756"/>
      <c r="U25" s="757"/>
      <c r="V25" s="755">
        <v>0</v>
      </c>
      <c r="W25" s="756"/>
      <c r="X25" s="756"/>
      <c r="Y25" s="757"/>
      <c r="Z25" s="755">
        <v>0</v>
      </c>
      <c r="AA25" s="756"/>
      <c r="AB25" s="756"/>
      <c r="AC25" s="757"/>
      <c r="AD25" s="755">
        <v>0</v>
      </c>
      <c r="AE25" s="756"/>
      <c r="AF25" s="756"/>
      <c r="AG25" s="757"/>
      <c r="AH25" s="755">
        <v>0</v>
      </c>
      <c r="AI25" s="756"/>
      <c r="AJ25" s="756"/>
      <c r="AK25" s="757"/>
      <c r="AL25" s="755">
        <v>0</v>
      </c>
      <c r="AM25" s="756"/>
      <c r="AN25" s="756"/>
      <c r="AO25" s="757"/>
      <c r="AP25" s="755">
        <v>0</v>
      </c>
      <c r="AQ25" s="756"/>
      <c r="AR25" s="756"/>
      <c r="AS25" s="757"/>
      <c r="AT25" s="755">
        <v>0</v>
      </c>
      <c r="AU25" s="756"/>
      <c r="AV25" s="756"/>
      <c r="AW25" s="757"/>
      <c r="AX25" s="755">
        <v>0</v>
      </c>
      <c r="AY25" s="756"/>
      <c r="AZ25" s="756"/>
      <c r="BA25" s="757"/>
      <c r="BB25" s="755">
        <v>0</v>
      </c>
      <c r="BC25" s="756"/>
      <c r="BD25" s="756"/>
      <c r="BE25" s="757"/>
      <c r="BF25" s="171">
        <f>SUM(J25:BE25)</f>
        <v>1</v>
      </c>
    </row>
    <row r="26" spans="1:58" ht="15" customHeight="1">
      <c r="A26" s="591"/>
      <c r="B26" s="591"/>
      <c r="C26" s="591"/>
      <c r="D26" s="591"/>
      <c r="E26" s="768" t="s">
        <v>105</v>
      </c>
      <c r="F26" s="771">
        <v>70</v>
      </c>
      <c r="G26" s="771" t="s">
        <v>106</v>
      </c>
      <c r="H26" s="774" t="s">
        <v>35</v>
      </c>
      <c r="I26" s="173" t="s">
        <v>36</v>
      </c>
      <c r="J26" s="10">
        <v>0</v>
      </c>
      <c r="K26" s="11">
        <v>0</v>
      </c>
      <c r="L26" s="11">
        <v>0</v>
      </c>
      <c r="M26" s="163">
        <f aca="true" t="shared" si="13" ref="M26:M35">SUM(J26:L26)</f>
        <v>0</v>
      </c>
      <c r="N26" s="10">
        <v>0</v>
      </c>
      <c r="O26" s="11">
        <v>0</v>
      </c>
      <c r="P26" s="11">
        <v>0</v>
      </c>
      <c r="Q26" s="163">
        <f aca="true" t="shared" si="14" ref="Q26:Q35">SUM(N26:P26)</f>
        <v>0</v>
      </c>
      <c r="R26" s="10">
        <v>0</v>
      </c>
      <c r="S26" s="11">
        <v>0</v>
      </c>
      <c r="T26" s="11">
        <v>0</v>
      </c>
      <c r="U26" s="163">
        <f aca="true" t="shared" si="15" ref="U26:U35">SUM(R26:T26)</f>
        <v>0</v>
      </c>
      <c r="V26" s="10">
        <v>0</v>
      </c>
      <c r="W26" s="11">
        <v>0</v>
      </c>
      <c r="X26" s="11">
        <v>0</v>
      </c>
      <c r="Y26" s="163">
        <f aca="true" t="shared" si="16" ref="Y26:Y35">SUM(V26:X26)</f>
        <v>0</v>
      </c>
      <c r="Z26" s="10">
        <v>0</v>
      </c>
      <c r="AA26" s="11">
        <v>0</v>
      </c>
      <c r="AB26" s="11">
        <v>0</v>
      </c>
      <c r="AC26" s="163">
        <f aca="true" t="shared" si="17" ref="AC26:AC35">SUM(Z26:AB26)</f>
        <v>0</v>
      </c>
      <c r="AD26" s="10">
        <v>0</v>
      </c>
      <c r="AE26" s="11">
        <v>0</v>
      </c>
      <c r="AF26" s="11">
        <v>0</v>
      </c>
      <c r="AG26" s="163">
        <f aca="true" t="shared" si="18" ref="AG26:AG35">SUM(AD26:AF26)</f>
        <v>0</v>
      </c>
      <c r="AH26" s="10">
        <v>0</v>
      </c>
      <c r="AI26" s="11">
        <v>0</v>
      </c>
      <c r="AJ26" s="11">
        <v>0</v>
      </c>
      <c r="AK26" s="163">
        <f aca="true" t="shared" si="19" ref="AK26:AK35">SUM(AH26:AJ26)</f>
        <v>0</v>
      </c>
      <c r="AL26" s="10">
        <v>0</v>
      </c>
      <c r="AM26" s="11">
        <v>0</v>
      </c>
      <c r="AN26" s="11">
        <v>0</v>
      </c>
      <c r="AO26" s="163">
        <f aca="true" t="shared" si="20" ref="AO26:AO35">SUM(AL26:AN26)</f>
        <v>0</v>
      </c>
      <c r="AP26" s="10">
        <v>0</v>
      </c>
      <c r="AQ26" s="11">
        <v>0</v>
      </c>
      <c r="AR26" s="11">
        <v>0</v>
      </c>
      <c r="AS26" s="163">
        <f aca="true" t="shared" si="21" ref="AS26:AS35">SUM(AP26:AR26)</f>
        <v>0</v>
      </c>
      <c r="AT26" s="10">
        <v>0</v>
      </c>
      <c r="AU26" s="11">
        <v>0</v>
      </c>
      <c r="AV26" s="11">
        <v>0</v>
      </c>
      <c r="AW26" s="163">
        <f aca="true" t="shared" si="22" ref="AW26:AW35">SUM(AT26:AV26)</f>
        <v>0</v>
      </c>
      <c r="AX26" s="10">
        <v>0</v>
      </c>
      <c r="AY26" s="11">
        <v>0</v>
      </c>
      <c r="AZ26" s="11">
        <v>0</v>
      </c>
      <c r="BA26" s="163">
        <f aca="true" t="shared" si="23" ref="BA26:BA35">SUM(AX26:AZ26)</f>
        <v>0</v>
      </c>
      <c r="BB26" s="10">
        <v>0</v>
      </c>
      <c r="BC26" s="11">
        <v>0</v>
      </c>
      <c r="BD26" s="11">
        <v>0</v>
      </c>
      <c r="BE26" s="163">
        <f aca="true" t="shared" si="24" ref="BE26:BE35">SUM(BB26:BD26)</f>
        <v>0</v>
      </c>
      <c r="BF26" s="27">
        <f t="shared" si="12"/>
        <v>0</v>
      </c>
    </row>
    <row r="27" spans="1:58" ht="15" customHeight="1">
      <c r="A27" s="591"/>
      <c r="B27" s="591"/>
      <c r="C27" s="591"/>
      <c r="D27" s="591"/>
      <c r="E27" s="769"/>
      <c r="F27" s="772">
        <v>100</v>
      </c>
      <c r="G27" s="772" t="s">
        <v>106</v>
      </c>
      <c r="H27" s="775"/>
      <c r="I27" s="174" t="s">
        <v>37</v>
      </c>
      <c r="J27" s="12">
        <v>0</v>
      </c>
      <c r="K27" s="8">
        <v>0</v>
      </c>
      <c r="L27" s="8">
        <v>0</v>
      </c>
      <c r="M27" s="164">
        <f t="shared" si="13"/>
        <v>0</v>
      </c>
      <c r="N27" s="12">
        <v>0</v>
      </c>
      <c r="O27" s="8">
        <v>0</v>
      </c>
      <c r="P27" s="8">
        <v>0</v>
      </c>
      <c r="Q27" s="164">
        <f t="shared" si="14"/>
        <v>0</v>
      </c>
      <c r="R27" s="12">
        <v>0</v>
      </c>
      <c r="S27" s="8">
        <v>0</v>
      </c>
      <c r="T27" s="8">
        <v>0</v>
      </c>
      <c r="U27" s="164">
        <f t="shared" si="15"/>
        <v>0</v>
      </c>
      <c r="V27" s="12">
        <v>0</v>
      </c>
      <c r="W27" s="8">
        <v>0</v>
      </c>
      <c r="X27" s="8">
        <v>0</v>
      </c>
      <c r="Y27" s="164">
        <f t="shared" si="16"/>
        <v>0</v>
      </c>
      <c r="Z27" s="12">
        <v>0</v>
      </c>
      <c r="AA27" s="8">
        <v>0</v>
      </c>
      <c r="AB27" s="8">
        <v>0</v>
      </c>
      <c r="AC27" s="164">
        <f t="shared" si="17"/>
        <v>0</v>
      </c>
      <c r="AD27" s="12">
        <v>0</v>
      </c>
      <c r="AE27" s="8">
        <v>0</v>
      </c>
      <c r="AF27" s="8">
        <v>0</v>
      </c>
      <c r="AG27" s="164">
        <f t="shared" si="18"/>
        <v>0</v>
      </c>
      <c r="AH27" s="12">
        <v>0</v>
      </c>
      <c r="AI27" s="8">
        <v>0</v>
      </c>
      <c r="AJ27" s="8">
        <v>0</v>
      </c>
      <c r="AK27" s="164">
        <f t="shared" si="19"/>
        <v>0</v>
      </c>
      <c r="AL27" s="12">
        <v>0</v>
      </c>
      <c r="AM27" s="8">
        <v>0</v>
      </c>
      <c r="AN27" s="8">
        <v>0</v>
      </c>
      <c r="AO27" s="164">
        <f t="shared" si="20"/>
        <v>0</v>
      </c>
      <c r="AP27" s="12">
        <v>0</v>
      </c>
      <c r="AQ27" s="8">
        <v>0</v>
      </c>
      <c r="AR27" s="8">
        <v>0</v>
      </c>
      <c r="AS27" s="164">
        <f t="shared" si="21"/>
        <v>0</v>
      </c>
      <c r="AT27" s="12">
        <v>0</v>
      </c>
      <c r="AU27" s="8">
        <v>0</v>
      </c>
      <c r="AV27" s="8">
        <v>0</v>
      </c>
      <c r="AW27" s="164">
        <f t="shared" si="22"/>
        <v>0</v>
      </c>
      <c r="AX27" s="12">
        <v>0</v>
      </c>
      <c r="AY27" s="8">
        <v>0</v>
      </c>
      <c r="AZ27" s="8">
        <v>0</v>
      </c>
      <c r="BA27" s="164">
        <f t="shared" si="23"/>
        <v>0</v>
      </c>
      <c r="BB27" s="12">
        <v>0</v>
      </c>
      <c r="BC27" s="8">
        <v>0</v>
      </c>
      <c r="BD27" s="8">
        <v>0</v>
      </c>
      <c r="BE27" s="164">
        <f t="shared" si="24"/>
        <v>0</v>
      </c>
      <c r="BF27" s="28">
        <f t="shared" si="12"/>
        <v>0</v>
      </c>
    </row>
    <row r="28" spans="1:58" ht="15" customHeight="1">
      <c r="A28" s="591"/>
      <c r="B28" s="591"/>
      <c r="C28" s="591"/>
      <c r="D28" s="591"/>
      <c r="E28" s="769"/>
      <c r="F28" s="772">
        <v>100</v>
      </c>
      <c r="G28" s="772" t="s">
        <v>106</v>
      </c>
      <c r="H28" s="775"/>
      <c r="I28" s="174" t="s">
        <v>38</v>
      </c>
      <c r="J28" s="12">
        <v>0</v>
      </c>
      <c r="K28" s="8">
        <v>0</v>
      </c>
      <c r="L28" s="8">
        <v>0</v>
      </c>
      <c r="M28" s="164">
        <f t="shared" si="13"/>
        <v>0</v>
      </c>
      <c r="N28" s="12">
        <v>0</v>
      </c>
      <c r="O28" s="8">
        <v>0</v>
      </c>
      <c r="P28" s="8">
        <v>0</v>
      </c>
      <c r="Q28" s="164">
        <f t="shared" si="14"/>
        <v>0</v>
      </c>
      <c r="R28" s="12">
        <v>0</v>
      </c>
      <c r="S28" s="8">
        <v>0</v>
      </c>
      <c r="T28" s="8">
        <v>0</v>
      </c>
      <c r="U28" s="164">
        <f t="shared" si="15"/>
        <v>0</v>
      </c>
      <c r="V28" s="12">
        <v>0</v>
      </c>
      <c r="W28" s="8">
        <v>0</v>
      </c>
      <c r="X28" s="8">
        <v>0</v>
      </c>
      <c r="Y28" s="164">
        <f t="shared" si="16"/>
        <v>0</v>
      </c>
      <c r="Z28" s="12">
        <v>0</v>
      </c>
      <c r="AA28" s="8">
        <v>0</v>
      </c>
      <c r="AB28" s="8">
        <v>0</v>
      </c>
      <c r="AC28" s="164">
        <f t="shared" si="17"/>
        <v>0</v>
      </c>
      <c r="AD28" s="12">
        <v>0</v>
      </c>
      <c r="AE28" s="8">
        <v>0</v>
      </c>
      <c r="AF28" s="8">
        <v>0</v>
      </c>
      <c r="AG28" s="164">
        <f t="shared" si="18"/>
        <v>0</v>
      </c>
      <c r="AH28" s="12">
        <v>0</v>
      </c>
      <c r="AI28" s="8">
        <v>0</v>
      </c>
      <c r="AJ28" s="8">
        <v>0</v>
      </c>
      <c r="AK28" s="164">
        <f t="shared" si="19"/>
        <v>0</v>
      </c>
      <c r="AL28" s="12">
        <v>0</v>
      </c>
      <c r="AM28" s="8">
        <v>0</v>
      </c>
      <c r="AN28" s="8">
        <v>0</v>
      </c>
      <c r="AO28" s="164">
        <f t="shared" si="20"/>
        <v>0</v>
      </c>
      <c r="AP28" s="12">
        <v>0</v>
      </c>
      <c r="AQ28" s="8">
        <v>0</v>
      </c>
      <c r="AR28" s="8">
        <v>0</v>
      </c>
      <c r="AS28" s="164">
        <f t="shared" si="21"/>
        <v>0</v>
      </c>
      <c r="AT28" s="12">
        <v>0</v>
      </c>
      <c r="AU28" s="8">
        <v>0</v>
      </c>
      <c r="AV28" s="8">
        <v>0</v>
      </c>
      <c r="AW28" s="164">
        <f t="shared" si="22"/>
        <v>0</v>
      </c>
      <c r="AX28" s="12">
        <v>0</v>
      </c>
      <c r="AY28" s="8">
        <v>0</v>
      </c>
      <c r="AZ28" s="8">
        <v>0</v>
      </c>
      <c r="BA28" s="164">
        <f t="shared" si="23"/>
        <v>0</v>
      </c>
      <c r="BB28" s="12">
        <v>0</v>
      </c>
      <c r="BC28" s="8">
        <v>0</v>
      </c>
      <c r="BD28" s="8">
        <v>0</v>
      </c>
      <c r="BE28" s="164">
        <f t="shared" si="24"/>
        <v>0</v>
      </c>
      <c r="BF28" s="28">
        <f t="shared" si="12"/>
        <v>0</v>
      </c>
    </row>
    <row r="29" spans="1:58" ht="15" customHeight="1">
      <c r="A29" s="591"/>
      <c r="B29" s="591"/>
      <c r="C29" s="591"/>
      <c r="D29" s="591"/>
      <c r="E29" s="769"/>
      <c r="F29" s="772">
        <v>100</v>
      </c>
      <c r="G29" s="772" t="s">
        <v>106</v>
      </c>
      <c r="H29" s="775"/>
      <c r="I29" s="174" t="s">
        <v>39</v>
      </c>
      <c r="J29" s="12">
        <v>0</v>
      </c>
      <c r="K29" s="8">
        <v>0</v>
      </c>
      <c r="L29" s="8">
        <v>0</v>
      </c>
      <c r="M29" s="164">
        <f t="shared" si="13"/>
        <v>0</v>
      </c>
      <c r="N29" s="12">
        <v>0</v>
      </c>
      <c r="O29" s="8">
        <v>0</v>
      </c>
      <c r="P29" s="8">
        <v>0</v>
      </c>
      <c r="Q29" s="164">
        <f t="shared" si="14"/>
        <v>0</v>
      </c>
      <c r="R29" s="12">
        <v>0</v>
      </c>
      <c r="S29" s="8">
        <v>0</v>
      </c>
      <c r="T29" s="8">
        <v>0</v>
      </c>
      <c r="U29" s="164">
        <f t="shared" si="15"/>
        <v>0</v>
      </c>
      <c r="V29" s="12">
        <v>0</v>
      </c>
      <c r="W29" s="8">
        <v>0</v>
      </c>
      <c r="X29" s="8">
        <v>0</v>
      </c>
      <c r="Y29" s="164">
        <f t="shared" si="16"/>
        <v>0</v>
      </c>
      <c r="Z29" s="12">
        <v>0</v>
      </c>
      <c r="AA29" s="8">
        <v>0</v>
      </c>
      <c r="AB29" s="8">
        <v>0</v>
      </c>
      <c r="AC29" s="164">
        <f t="shared" si="17"/>
        <v>0</v>
      </c>
      <c r="AD29" s="12">
        <v>0</v>
      </c>
      <c r="AE29" s="8">
        <v>0</v>
      </c>
      <c r="AF29" s="8">
        <v>0</v>
      </c>
      <c r="AG29" s="164">
        <f t="shared" si="18"/>
        <v>0</v>
      </c>
      <c r="AH29" s="12">
        <v>0</v>
      </c>
      <c r="AI29" s="8">
        <v>0</v>
      </c>
      <c r="AJ29" s="8">
        <v>0</v>
      </c>
      <c r="AK29" s="164">
        <f t="shared" si="19"/>
        <v>0</v>
      </c>
      <c r="AL29" s="12">
        <v>0</v>
      </c>
      <c r="AM29" s="8">
        <v>0</v>
      </c>
      <c r="AN29" s="8">
        <v>0</v>
      </c>
      <c r="AO29" s="164">
        <f t="shared" si="20"/>
        <v>0</v>
      </c>
      <c r="AP29" s="12">
        <v>0</v>
      </c>
      <c r="AQ29" s="8">
        <v>0</v>
      </c>
      <c r="AR29" s="8">
        <v>0</v>
      </c>
      <c r="AS29" s="164">
        <f t="shared" si="21"/>
        <v>0</v>
      </c>
      <c r="AT29" s="12">
        <v>0</v>
      </c>
      <c r="AU29" s="8">
        <v>0</v>
      </c>
      <c r="AV29" s="8">
        <v>0</v>
      </c>
      <c r="AW29" s="164">
        <f t="shared" si="22"/>
        <v>0</v>
      </c>
      <c r="AX29" s="12">
        <v>0</v>
      </c>
      <c r="AY29" s="8">
        <v>0</v>
      </c>
      <c r="AZ29" s="8">
        <v>0</v>
      </c>
      <c r="BA29" s="164">
        <f t="shared" si="23"/>
        <v>0</v>
      </c>
      <c r="BB29" s="12">
        <v>0</v>
      </c>
      <c r="BC29" s="8">
        <v>0</v>
      </c>
      <c r="BD29" s="8">
        <v>0</v>
      </c>
      <c r="BE29" s="164">
        <f t="shared" si="24"/>
        <v>0</v>
      </c>
      <c r="BF29" s="28">
        <f t="shared" si="12"/>
        <v>0</v>
      </c>
    </row>
    <row r="30" spans="1:58" ht="15" customHeight="1">
      <c r="A30" s="591"/>
      <c r="B30" s="591"/>
      <c r="C30" s="591"/>
      <c r="D30" s="591"/>
      <c r="E30" s="769"/>
      <c r="F30" s="772">
        <v>100</v>
      </c>
      <c r="G30" s="772" t="s">
        <v>106</v>
      </c>
      <c r="H30" s="775"/>
      <c r="I30" s="174" t="s">
        <v>40</v>
      </c>
      <c r="J30" s="12">
        <v>0</v>
      </c>
      <c r="K30" s="8">
        <v>0</v>
      </c>
      <c r="L30" s="8">
        <v>0</v>
      </c>
      <c r="M30" s="164">
        <f t="shared" si="13"/>
        <v>0</v>
      </c>
      <c r="N30" s="12">
        <v>0</v>
      </c>
      <c r="O30" s="8">
        <v>0</v>
      </c>
      <c r="P30" s="8">
        <v>0</v>
      </c>
      <c r="Q30" s="164">
        <f t="shared" si="14"/>
        <v>0</v>
      </c>
      <c r="R30" s="12">
        <v>0</v>
      </c>
      <c r="S30" s="8">
        <v>0</v>
      </c>
      <c r="T30" s="8">
        <v>0</v>
      </c>
      <c r="U30" s="164">
        <f t="shared" si="15"/>
        <v>0</v>
      </c>
      <c r="V30" s="12">
        <v>0</v>
      </c>
      <c r="W30" s="8">
        <v>0</v>
      </c>
      <c r="X30" s="8">
        <v>0</v>
      </c>
      <c r="Y30" s="164">
        <f t="shared" si="16"/>
        <v>0</v>
      </c>
      <c r="Z30" s="12">
        <v>0</v>
      </c>
      <c r="AA30" s="8">
        <v>0</v>
      </c>
      <c r="AB30" s="8">
        <v>0</v>
      </c>
      <c r="AC30" s="164">
        <f t="shared" si="17"/>
        <v>0</v>
      </c>
      <c r="AD30" s="12">
        <v>0</v>
      </c>
      <c r="AE30" s="8">
        <v>0</v>
      </c>
      <c r="AF30" s="8">
        <v>0</v>
      </c>
      <c r="AG30" s="164">
        <f t="shared" si="18"/>
        <v>0</v>
      </c>
      <c r="AH30" s="12">
        <v>0</v>
      </c>
      <c r="AI30" s="8">
        <v>0</v>
      </c>
      <c r="AJ30" s="8">
        <v>0</v>
      </c>
      <c r="AK30" s="164">
        <f t="shared" si="19"/>
        <v>0</v>
      </c>
      <c r="AL30" s="12">
        <v>0</v>
      </c>
      <c r="AM30" s="8">
        <v>0</v>
      </c>
      <c r="AN30" s="8">
        <v>0</v>
      </c>
      <c r="AO30" s="164">
        <f t="shared" si="20"/>
        <v>0</v>
      </c>
      <c r="AP30" s="12">
        <v>0</v>
      </c>
      <c r="AQ30" s="8">
        <v>0</v>
      </c>
      <c r="AR30" s="8">
        <v>0</v>
      </c>
      <c r="AS30" s="164">
        <f t="shared" si="21"/>
        <v>0</v>
      </c>
      <c r="AT30" s="12">
        <v>0</v>
      </c>
      <c r="AU30" s="8">
        <v>0</v>
      </c>
      <c r="AV30" s="8">
        <v>0</v>
      </c>
      <c r="AW30" s="164">
        <f t="shared" si="22"/>
        <v>0</v>
      </c>
      <c r="AX30" s="12">
        <v>0</v>
      </c>
      <c r="AY30" s="8">
        <v>0</v>
      </c>
      <c r="AZ30" s="8">
        <v>0</v>
      </c>
      <c r="BA30" s="164">
        <f t="shared" si="23"/>
        <v>0</v>
      </c>
      <c r="BB30" s="12">
        <v>0</v>
      </c>
      <c r="BC30" s="8">
        <v>0</v>
      </c>
      <c r="BD30" s="8">
        <v>0</v>
      </c>
      <c r="BE30" s="164">
        <f t="shared" si="24"/>
        <v>0</v>
      </c>
      <c r="BF30" s="28">
        <f t="shared" si="12"/>
        <v>0</v>
      </c>
    </row>
    <row r="31" spans="1:58" ht="25.5">
      <c r="A31" s="591"/>
      <c r="B31" s="591"/>
      <c r="C31" s="591"/>
      <c r="D31" s="591"/>
      <c r="E31" s="769"/>
      <c r="F31" s="772">
        <v>100</v>
      </c>
      <c r="G31" s="772" t="s">
        <v>106</v>
      </c>
      <c r="H31" s="775"/>
      <c r="I31" s="331" t="s">
        <v>106</v>
      </c>
      <c r="J31" s="116">
        <f>SUM(J26:J30)</f>
        <v>0</v>
      </c>
      <c r="K31" s="138">
        <f>SUM(K26:K30)</f>
        <v>0</v>
      </c>
      <c r="L31" s="138">
        <f>SUM(L26:L30)</f>
        <v>0</v>
      </c>
      <c r="M31" s="164">
        <f t="shared" si="13"/>
        <v>0</v>
      </c>
      <c r="N31" s="116">
        <f>SUM(N26:N30)</f>
        <v>0</v>
      </c>
      <c r="O31" s="138">
        <f>SUM(O26:O30)</f>
        <v>0</v>
      </c>
      <c r="P31" s="138">
        <f>SUM(P26:P30)</f>
        <v>0</v>
      </c>
      <c r="Q31" s="164">
        <f t="shared" si="14"/>
        <v>0</v>
      </c>
      <c r="R31" s="116">
        <f>SUM(R26:R30)</f>
        <v>0</v>
      </c>
      <c r="S31" s="138">
        <f>SUM(S26:S30)</f>
        <v>0</v>
      </c>
      <c r="T31" s="138">
        <f>SUM(T26:T30)</f>
        <v>0</v>
      </c>
      <c r="U31" s="164">
        <f t="shared" si="15"/>
        <v>0</v>
      </c>
      <c r="V31" s="116">
        <f>SUM(V26:V30)</f>
        <v>0</v>
      </c>
      <c r="W31" s="138">
        <f>SUM(W26:W30)</f>
        <v>0</v>
      </c>
      <c r="X31" s="138">
        <f>SUM(X26:X30)</f>
        <v>0</v>
      </c>
      <c r="Y31" s="164">
        <f t="shared" si="16"/>
        <v>0</v>
      </c>
      <c r="Z31" s="116">
        <f>SUM(Z26:Z30)</f>
        <v>0</v>
      </c>
      <c r="AA31" s="138">
        <f>SUM(AA26:AA30)</f>
        <v>0</v>
      </c>
      <c r="AB31" s="138">
        <f>SUM(AB26:AB30)</f>
        <v>0</v>
      </c>
      <c r="AC31" s="164">
        <f t="shared" si="17"/>
        <v>0</v>
      </c>
      <c r="AD31" s="116">
        <f>SUM(AD26:AD30)</f>
        <v>0</v>
      </c>
      <c r="AE31" s="138">
        <f>SUM(AE26:AE30)</f>
        <v>0</v>
      </c>
      <c r="AF31" s="138">
        <f>SUM(AF26:AF30)</f>
        <v>0</v>
      </c>
      <c r="AG31" s="164">
        <f t="shared" si="18"/>
        <v>0</v>
      </c>
      <c r="AH31" s="116">
        <f>SUM(AH26:AH30)</f>
        <v>0</v>
      </c>
      <c r="AI31" s="138">
        <f>SUM(AI26:AI30)</f>
        <v>0</v>
      </c>
      <c r="AJ31" s="138">
        <f>SUM(AJ26:AJ30)</f>
        <v>0</v>
      </c>
      <c r="AK31" s="164">
        <f t="shared" si="19"/>
        <v>0</v>
      </c>
      <c r="AL31" s="116">
        <f>SUM(AL26:AL30)</f>
        <v>0</v>
      </c>
      <c r="AM31" s="138">
        <f>SUM(AM26:AM30)</f>
        <v>0</v>
      </c>
      <c r="AN31" s="138">
        <f>SUM(AN26:AN30)</f>
        <v>0</v>
      </c>
      <c r="AO31" s="164">
        <f t="shared" si="20"/>
        <v>0</v>
      </c>
      <c r="AP31" s="116">
        <f>SUM(AP26:AP30)</f>
        <v>0</v>
      </c>
      <c r="AQ31" s="138">
        <f>SUM(AQ26:AQ30)</f>
        <v>0</v>
      </c>
      <c r="AR31" s="138">
        <f>SUM(AR26:AR30)</f>
        <v>0</v>
      </c>
      <c r="AS31" s="164">
        <f t="shared" si="21"/>
        <v>0</v>
      </c>
      <c r="AT31" s="116">
        <f>SUM(AT26:AT30)</f>
        <v>0</v>
      </c>
      <c r="AU31" s="138">
        <f>SUM(AU26:AU30)</f>
        <v>0</v>
      </c>
      <c r="AV31" s="138">
        <f>SUM(AV26:AV30)</f>
        <v>0</v>
      </c>
      <c r="AW31" s="164">
        <f t="shared" si="22"/>
        <v>0</v>
      </c>
      <c r="AX31" s="116">
        <f>SUM(AX26:AX30)</f>
        <v>0</v>
      </c>
      <c r="AY31" s="138">
        <f>SUM(AY26:AY30)</f>
        <v>0</v>
      </c>
      <c r="AZ31" s="138">
        <f>SUM(AZ26:AZ30)</f>
        <v>0</v>
      </c>
      <c r="BA31" s="164">
        <f t="shared" si="23"/>
        <v>0</v>
      </c>
      <c r="BB31" s="116">
        <f>SUM(BB26:BB30)</f>
        <v>0</v>
      </c>
      <c r="BC31" s="138">
        <f>SUM(BC26:BC30)</f>
        <v>0</v>
      </c>
      <c r="BD31" s="138">
        <f>SUM(BD26:BD30)</f>
        <v>0</v>
      </c>
      <c r="BE31" s="164">
        <f t="shared" si="24"/>
        <v>0</v>
      </c>
      <c r="BF31" s="166">
        <f>AG31+AC31+Y31+U31+Q31+M31+AK31+AO31+AS31+AW31+BA31+BE31</f>
        <v>0</v>
      </c>
    </row>
    <row r="32" spans="1:58" ht="15" customHeight="1">
      <c r="A32" s="591"/>
      <c r="B32" s="591"/>
      <c r="C32" s="591"/>
      <c r="D32" s="591"/>
      <c r="E32" s="769"/>
      <c r="F32" s="772">
        <v>100</v>
      </c>
      <c r="G32" s="772" t="s">
        <v>106</v>
      </c>
      <c r="H32" s="776" t="s">
        <v>41</v>
      </c>
      <c r="I32" s="174" t="s">
        <v>42</v>
      </c>
      <c r="J32" s="39">
        <v>0</v>
      </c>
      <c r="K32" s="24">
        <v>0</v>
      </c>
      <c r="L32" s="8">
        <v>0</v>
      </c>
      <c r="M32" s="19">
        <f t="shared" si="13"/>
        <v>0</v>
      </c>
      <c r="N32" s="39">
        <v>0</v>
      </c>
      <c r="O32" s="24">
        <v>0</v>
      </c>
      <c r="P32" s="8">
        <v>0</v>
      </c>
      <c r="Q32" s="19">
        <f t="shared" si="14"/>
        <v>0</v>
      </c>
      <c r="R32" s="39">
        <v>0</v>
      </c>
      <c r="S32" s="24">
        <v>0</v>
      </c>
      <c r="T32" s="8">
        <v>0</v>
      </c>
      <c r="U32" s="19">
        <f t="shared" si="15"/>
        <v>0</v>
      </c>
      <c r="V32" s="39">
        <v>0</v>
      </c>
      <c r="W32" s="24">
        <v>0</v>
      </c>
      <c r="X32" s="8">
        <v>0</v>
      </c>
      <c r="Y32" s="19">
        <f t="shared" si="16"/>
        <v>0</v>
      </c>
      <c r="Z32" s="39">
        <v>0</v>
      </c>
      <c r="AA32" s="24">
        <v>0</v>
      </c>
      <c r="AB32" s="8">
        <v>0</v>
      </c>
      <c r="AC32" s="19">
        <f t="shared" si="17"/>
        <v>0</v>
      </c>
      <c r="AD32" s="39">
        <v>0</v>
      </c>
      <c r="AE32" s="24">
        <v>0</v>
      </c>
      <c r="AF32" s="8">
        <v>0</v>
      </c>
      <c r="AG32" s="19">
        <f t="shared" si="18"/>
        <v>0</v>
      </c>
      <c r="AH32" s="39">
        <v>0</v>
      </c>
      <c r="AI32" s="24">
        <v>0</v>
      </c>
      <c r="AJ32" s="8">
        <v>0</v>
      </c>
      <c r="AK32" s="19">
        <f t="shared" si="19"/>
        <v>0</v>
      </c>
      <c r="AL32" s="39">
        <v>0</v>
      </c>
      <c r="AM32" s="24">
        <v>0</v>
      </c>
      <c r="AN32" s="8">
        <v>0</v>
      </c>
      <c r="AO32" s="19">
        <f t="shared" si="20"/>
        <v>0</v>
      </c>
      <c r="AP32" s="39">
        <v>0</v>
      </c>
      <c r="AQ32" s="24">
        <v>0</v>
      </c>
      <c r="AR32" s="8">
        <v>0</v>
      </c>
      <c r="AS32" s="19">
        <f t="shared" si="21"/>
        <v>0</v>
      </c>
      <c r="AT32" s="39">
        <v>0</v>
      </c>
      <c r="AU32" s="24">
        <v>0</v>
      </c>
      <c r="AV32" s="8">
        <v>0</v>
      </c>
      <c r="AW32" s="19">
        <f t="shared" si="22"/>
        <v>0</v>
      </c>
      <c r="AX32" s="39">
        <v>0</v>
      </c>
      <c r="AY32" s="24">
        <v>0</v>
      </c>
      <c r="AZ32" s="8">
        <v>0</v>
      </c>
      <c r="BA32" s="19">
        <f t="shared" si="23"/>
        <v>0</v>
      </c>
      <c r="BB32" s="39">
        <v>0</v>
      </c>
      <c r="BC32" s="24">
        <v>0</v>
      </c>
      <c r="BD32" s="8">
        <v>0</v>
      </c>
      <c r="BE32" s="19">
        <f t="shared" si="24"/>
        <v>0</v>
      </c>
      <c r="BF32" s="28">
        <f t="shared" si="12"/>
        <v>0</v>
      </c>
    </row>
    <row r="33" spans="1:58" ht="15" customHeight="1">
      <c r="A33" s="591"/>
      <c r="B33" s="591"/>
      <c r="C33" s="591"/>
      <c r="D33" s="591"/>
      <c r="E33" s="769"/>
      <c r="F33" s="772">
        <v>100</v>
      </c>
      <c r="G33" s="772" t="s">
        <v>106</v>
      </c>
      <c r="H33" s="776"/>
      <c r="I33" s="174" t="s">
        <v>43</v>
      </c>
      <c r="J33" s="12">
        <v>0</v>
      </c>
      <c r="K33" s="8">
        <v>0</v>
      </c>
      <c r="L33" s="9">
        <v>0</v>
      </c>
      <c r="M33" s="19">
        <f t="shared" si="13"/>
        <v>0</v>
      </c>
      <c r="N33" s="12">
        <v>0</v>
      </c>
      <c r="O33" s="8">
        <v>0</v>
      </c>
      <c r="P33" s="9">
        <v>0</v>
      </c>
      <c r="Q33" s="19">
        <f t="shared" si="14"/>
        <v>0</v>
      </c>
      <c r="R33" s="12">
        <v>0</v>
      </c>
      <c r="S33" s="8">
        <v>0</v>
      </c>
      <c r="T33" s="9">
        <v>0</v>
      </c>
      <c r="U33" s="19">
        <f t="shared" si="15"/>
        <v>0</v>
      </c>
      <c r="V33" s="12">
        <v>0</v>
      </c>
      <c r="W33" s="8">
        <v>0</v>
      </c>
      <c r="X33" s="9">
        <v>0</v>
      </c>
      <c r="Y33" s="19">
        <f t="shared" si="16"/>
        <v>0</v>
      </c>
      <c r="Z33" s="12">
        <v>0</v>
      </c>
      <c r="AA33" s="8">
        <v>0</v>
      </c>
      <c r="AB33" s="9">
        <v>0</v>
      </c>
      <c r="AC33" s="19">
        <f t="shared" si="17"/>
        <v>0</v>
      </c>
      <c r="AD33" s="12">
        <v>0</v>
      </c>
      <c r="AE33" s="8">
        <v>0</v>
      </c>
      <c r="AF33" s="9">
        <v>0</v>
      </c>
      <c r="AG33" s="19">
        <f t="shared" si="18"/>
        <v>0</v>
      </c>
      <c r="AH33" s="12">
        <v>0</v>
      </c>
      <c r="AI33" s="8">
        <v>0</v>
      </c>
      <c r="AJ33" s="9">
        <v>0</v>
      </c>
      <c r="AK33" s="19">
        <f t="shared" si="19"/>
        <v>0</v>
      </c>
      <c r="AL33" s="12">
        <v>0</v>
      </c>
      <c r="AM33" s="8">
        <v>0</v>
      </c>
      <c r="AN33" s="9">
        <v>0</v>
      </c>
      <c r="AO33" s="19">
        <f t="shared" si="20"/>
        <v>0</v>
      </c>
      <c r="AP33" s="12">
        <v>0</v>
      </c>
      <c r="AQ33" s="8">
        <v>0</v>
      </c>
      <c r="AR33" s="9">
        <v>0</v>
      </c>
      <c r="AS33" s="19">
        <f t="shared" si="21"/>
        <v>0</v>
      </c>
      <c r="AT33" s="12">
        <v>0</v>
      </c>
      <c r="AU33" s="8">
        <v>0</v>
      </c>
      <c r="AV33" s="9">
        <v>0</v>
      </c>
      <c r="AW33" s="19">
        <f t="shared" si="22"/>
        <v>0</v>
      </c>
      <c r="AX33" s="12">
        <v>0</v>
      </c>
      <c r="AY33" s="8">
        <v>0</v>
      </c>
      <c r="AZ33" s="9">
        <v>0</v>
      </c>
      <c r="BA33" s="19">
        <f t="shared" si="23"/>
        <v>0</v>
      </c>
      <c r="BB33" s="12">
        <v>0</v>
      </c>
      <c r="BC33" s="8">
        <v>0</v>
      </c>
      <c r="BD33" s="9">
        <v>0</v>
      </c>
      <c r="BE33" s="19">
        <f t="shared" si="24"/>
        <v>0</v>
      </c>
      <c r="BF33" s="28">
        <f t="shared" si="12"/>
        <v>0</v>
      </c>
    </row>
    <row r="34" spans="1:58" ht="15" customHeight="1">
      <c r="A34" s="591"/>
      <c r="B34" s="591"/>
      <c r="C34" s="591"/>
      <c r="D34" s="591"/>
      <c r="E34" s="769"/>
      <c r="F34" s="772">
        <v>100</v>
      </c>
      <c r="G34" s="772" t="s">
        <v>106</v>
      </c>
      <c r="H34" s="775" t="s">
        <v>44</v>
      </c>
      <c r="I34" s="174" t="s">
        <v>45</v>
      </c>
      <c r="J34" s="12">
        <v>0</v>
      </c>
      <c r="K34" s="8">
        <v>0</v>
      </c>
      <c r="L34" s="9">
        <v>0</v>
      </c>
      <c r="M34" s="19">
        <f t="shared" si="13"/>
        <v>0</v>
      </c>
      <c r="N34" s="12">
        <v>0</v>
      </c>
      <c r="O34" s="8">
        <v>0</v>
      </c>
      <c r="P34" s="9">
        <v>0</v>
      </c>
      <c r="Q34" s="19">
        <f t="shared" si="14"/>
        <v>0</v>
      </c>
      <c r="R34" s="12">
        <v>0</v>
      </c>
      <c r="S34" s="8">
        <v>0</v>
      </c>
      <c r="T34" s="9">
        <v>0</v>
      </c>
      <c r="U34" s="19">
        <f t="shared" si="15"/>
        <v>0</v>
      </c>
      <c r="V34" s="12">
        <v>0</v>
      </c>
      <c r="W34" s="8">
        <v>0</v>
      </c>
      <c r="X34" s="9">
        <v>0</v>
      </c>
      <c r="Y34" s="19">
        <f t="shared" si="16"/>
        <v>0</v>
      </c>
      <c r="Z34" s="12">
        <v>0</v>
      </c>
      <c r="AA34" s="8">
        <v>0</v>
      </c>
      <c r="AB34" s="9">
        <v>0</v>
      </c>
      <c r="AC34" s="19">
        <f t="shared" si="17"/>
        <v>0</v>
      </c>
      <c r="AD34" s="12">
        <v>0</v>
      </c>
      <c r="AE34" s="8">
        <v>0</v>
      </c>
      <c r="AF34" s="9">
        <v>0</v>
      </c>
      <c r="AG34" s="19">
        <f t="shared" si="18"/>
        <v>0</v>
      </c>
      <c r="AH34" s="12">
        <v>0</v>
      </c>
      <c r="AI34" s="8">
        <v>0</v>
      </c>
      <c r="AJ34" s="9">
        <v>0</v>
      </c>
      <c r="AK34" s="19">
        <f t="shared" si="19"/>
        <v>0</v>
      </c>
      <c r="AL34" s="12">
        <v>0</v>
      </c>
      <c r="AM34" s="8">
        <v>0</v>
      </c>
      <c r="AN34" s="9">
        <v>0</v>
      </c>
      <c r="AO34" s="19">
        <f t="shared" si="20"/>
        <v>0</v>
      </c>
      <c r="AP34" s="12">
        <v>0</v>
      </c>
      <c r="AQ34" s="8">
        <v>0</v>
      </c>
      <c r="AR34" s="9">
        <v>0</v>
      </c>
      <c r="AS34" s="19">
        <f t="shared" si="21"/>
        <v>0</v>
      </c>
      <c r="AT34" s="12">
        <v>0</v>
      </c>
      <c r="AU34" s="8">
        <v>0</v>
      </c>
      <c r="AV34" s="9">
        <v>0</v>
      </c>
      <c r="AW34" s="19">
        <f t="shared" si="22"/>
        <v>0</v>
      </c>
      <c r="AX34" s="12">
        <v>0</v>
      </c>
      <c r="AY34" s="8">
        <v>0</v>
      </c>
      <c r="AZ34" s="9">
        <v>0</v>
      </c>
      <c r="BA34" s="19">
        <f t="shared" si="23"/>
        <v>0</v>
      </c>
      <c r="BB34" s="12">
        <v>0</v>
      </c>
      <c r="BC34" s="8">
        <v>0</v>
      </c>
      <c r="BD34" s="9">
        <v>0</v>
      </c>
      <c r="BE34" s="19">
        <f t="shared" si="24"/>
        <v>0</v>
      </c>
      <c r="BF34" s="28">
        <f t="shared" si="12"/>
        <v>0</v>
      </c>
    </row>
    <row r="35" spans="1:58" ht="15.75" customHeight="1" thickBot="1">
      <c r="A35" s="591"/>
      <c r="B35" s="591"/>
      <c r="C35" s="591"/>
      <c r="D35" s="591"/>
      <c r="E35" s="770"/>
      <c r="F35" s="773">
        <v>100</v>
      </c>
      <c r="G35" s="773" t="s">
        <v>106</v>
      </c>
      <c r="H35" s="777"/>
      <c r="I35" s="175" t="s">
        <v>46</v>
      </c>
      <c r="J35" s="14">
        <v>0</v>
      </c>
      <c r="K35" s="15">
        <v>0</v>
      </c>
      <c r="L35" s="118">
        <v>0</v>
      </c>
      <c r="M35" s="167">
        <f t="shared" si="13"/>
        <v>0</v>
      </c>
      <c r="N35" s="14">
        <v>0</v>
      </c>
      <c r="O35" s="15">
        <v>0</v>
      </c>
      <c r="P35" s="118">
        <v>0</v>
      </c>
      <c r="Q35" s="167">
        <f t="shared" si="14"/>
        <v>0</v>
      </c>
      <c r="R35" s="14">
        <v>0</v>
      </c>
      <c r="S35" s="15">
        <v>0</v>
      </c>
      <c r="T35" s="118">
        <v>0</v>
      </c>
      <c r="U35" s="167">
        <f t="shared" si="15"/>
        <v>0</v>
      </c>
      <c r="V35" s="14">
        <v>0</v>
      </c>
      <c r="W35" s="15">
        <v>0</v>
      </c>
      <c r="X35" s="118">
        <v>0</v>
      </c>
      <c r="Y35" s="167">
        <f t="shared" si="16"/>
        <v>0</v>
      </c>
      <c r="Z35" s="14">
        <v>0</v>
      </c>
      <c r="AA35" s="15">
        <v>0</v>
      </c>
      <c r="AB35" s="118">
        <v>0</v>
      </c>
      <c r="AC35" s="167">
        <f t="shared" si="17"/>
        <v>0</v>
      </c>
      <c r="AD35" s="14">
        <v>0</v>
      </c>
      <c r="AE35" s="15">
        <v>0</v>
      </c>
      <c r="AF35" s="118">
        <v>0</v>
      </c>
      <c r="AG35" s="167">
        <f t="shared" si="18"/>
        <v>0</v>
      </c>
      <c r="AH35" s="14">
        <v>0</v>
      </c>
      <c r="AI35" s="15">
        <v>0</v>
      </c>
      <c r="AJ35" s="118">
        <v>0</v>
      </c>
      <c r="AK35" s="167">
        <f t="shared" si="19"/>
        <v>0</v>
      </c>
      <c r="AL35" s="14">
        <v>0</v>
      </c>
      <c r="AM35" s="15">
        <v>0</v>
      </c>
      <c r="AN35" s="118">
        <v>0</v>
      </c>
      <c r="AO35" s="167">
        <f t="shared" si="20"/>
        <v>0</v>
      </c>
      <c r="AP35" s="14">
        <v>0</v>
      </c>
      <c r="AQ35" s="15">
        <v>0</v>
      </c>
      <c r="AR35" s="118">
        <v>0</v>
      </c>
      <c r="AS35" s="167">
        <f t="shared" si="21"/>
        <v>0</v>
      </c>
      <c r="AT35" s="14">
        <v>0</v>
      </c>
      <c r="AU35" s="15">
        <v>0</v>
      </c>
      <c r="AV35" s="118">
        <v>0</v>
      </c>
      <c r="AW35" s="167">
        <f t="shared" si="22"/>
        <v>0</v>
      </c>
      <c r="AX35" s="14">
        <v>0</v>
      </c>
      <c r="AY35" s="15">
        <v>0</v>
      </c>
      <c r="AZ35" s="118">
        <v>0</v>
      </c>
      <c r="BA35" s="167">
        <f t="shared" si="23"/>
        <v>0</v>
      </c>
      <c r="BB35" s="14">
        <v>0</v>
      </c>
      <c r="BC35" s="15">
        <v>0</v>
      </c>
      <c r="BD35" s="118">
        <v>0</v>
      </c>
      <c r="BE35" s="167">
        <f t="shared" si="24"/>
        <v>0</v>
      </c>
      <c r="BF35" s="29">
        <f t="shared" si="12"/>
        <v>0</v>
      </c>
    </row>
    <row r="36" spans="1:58" ht="69.75" customHeight="1" thickBot="1">
      <c r="A36" s="592"/>
      <c r="B36" s="591"/>
      <c r="C36" s="591"/>
      <c r="D36" s="591"/>
      <c r="E36" s="172" t="s">
        <v>107</v>
      </c>
      <c r="F36" s="176">
        <v>0.7</v>
      </c>
      <c r="G36" s="168" t="s">
        <v>108</v>
      </c>
      <c r="H36" s="169" t="s">
        <v>48</v>
      </c>
      <c r="I36" s="170" t="s">
        <v>48</v>
      </c>
      <c r="J36" s="755">
        <v>0</v>
      </c>
      <c r="K36" s="756"/>
      <c r="L36" s="756"/>
      <c r="M36" s="757"/>
      <c r="N36" s="755">
        <v>0</v>
      </c>
      <c r="O36" s="756"/>
      <c r="P36" s="756"/>
      <c r="Q36" s="757"/>
      <c r="R36" s="755">
        <v>0</v>
      </c>
      <c r="S36" s="756"/>
      <c r="T36" s="756"/>
      <c r="U36" s="757"/>
      <c r="V36" s="755">
        <v>0</v>
      </c>
      <c r="W36" s="756"/>
      <c r="X36" s="756"/>
      <c r="Y36" s="757"/>
      <c r="Z36" s="755">
        <v>0</v>
      </c>
      <c r="AA36" s="756"/>
      <c r="AB36" s="756"/>
      <c r="AC36" s="757"/>
      <c r="AD36" s="755">
        <v>0</v>
      </c>
      <c r="AE36" s="756"/>
      <c r="AF36" s="756"/>
      <c r="AG36" s="757"/>
      <c r="AH36" s="755">
        <v>0</v>
      </c>
      <c r="AI36" s="756"/>
      <c r="AJ36" s="756"/>
      <c r="AK36" s="757"/>
      <c r="AL36" s="755">
        <v>0</v>
      </c>
      <c r="AM36" s="756"/>
      <c r="AN36" s="756"/>
      <c r="AO36" s="757"/>
      <c r="AP36" s="755">
        <v>0</v>
      </c>
      <c r="AQ36" s="756"/>
      <c r="AR36" s="756"/>
      <c r="AS36" s="757"/>
      <c r="AT36" s="755">
        <v>0</v>
      </c>
      <c r="AU36" s="756"/>
      <c r="AV36" s="756"/>
      <c r="AW36" s="757"/>
      <c r="AX36" s="755">
        <v>0</v>
      </c>
      <c r="AY36" s="756"/>
      <c r="AZ36" s="756"/>
      <c r="BA36" s="757"/>
      <c r="BB36" s="755">
        <v>0</v>
      </c>
      <c r="BC36" s="756"/>
      <c r="BD36" s="756"/>
      <c r="BE36" s="757"/>
      <c r="BF36" s="171">
        <f>SUM(J36:BE36)</f>
        <v>0</v>
      </c>
    </row>
    <row r="37" spans="1:58" ht="15" customHeight="1">
      <c r="A37" s="590" t="s">
        <v>109</v>
      </c>
      <c r="B37" s="591"/>
      <c r="C37" s="591"/>
      <c r="D37" s="591"/>
      <c r="E37" s="768" t="s">
        <v>110</v>
      </c>
      <c r="F37" s="778">
        <v>80</v>
      </c>
      <c r="G37" s="778" t="s">
        <v>111</v>
      </c>
      <c r="H37" s="774" t="s">
        <v>35</v>
      </c>
      <c r="I37" s="173" t="s">
        <v>36</v>
      </c>
      <c r="J37" s="10">
        <v>0</v>
      </c>
      <c r="K37" s="11">
        <v>0</v>
      </c>
      <c r="L37" s="11">
        <v>0</v>
      </c>
      <c r="M37" s="163">
        <f aca="true" t="shared" si="25" ref="M37:M76">SUM(J37:L37)</f>
        <v>0</v>
      </c>
      <c r="N37" s="10">
        <v>0</v>
      </c>
      <c r="O37" s="11">
        <v>0</v>
      </c>
      <c r="P37" s="11">
        <v>0</v>
      </c>
      <c r="Q37" s="163">
        <f aca="true" t="shared" si="26" ref="Q37:Q76">SUM(N37:P37)</f>
        <v>0</v>
      </c>
      <c r="R37" s="10">
        <v>0</v>
      </c>
      <c r="S37" s="11">
        <v>0</v>
      </c>
      <c r="T37" s="11">
        <v>0</v>
      </c>
      <c r="U37" s="163">
        <f aca="true" t="shared" si="27" ref="U37:U76">SUM(R37:T37)</f>
        <v>0</v>
      </c>
      <c r="V37" s="10">
        <v>0</v>
      </c>
      <c r="W37" s="11">
        <v>0</v>
      </c>
      <c r="X37" s="11">
        <v>0</v>
      </c>
      <c r="Y37" s="163">
        <f aca="true" t="shared" si="28" ref="Y37:Y76">SUM(V37:X37)</f>
        <v>0</v>
      </c>
      <c r="Z37" s="10">
        <v>0</v>
      </c>
      <c r="AA37" s="11">
        <v>0</v>
      </c>
      <c r="AB37" s="11">
        <v>0</v>
      </c>
      <c r="AC37" s="163">
        <f aca="true" t="shared" si="29" ref="AC37:AC76">SUM(Z37:AB37)</f>
        <v>0</v>
      </c>
      <c r="AD37" s="10">
        <v>0</v>
      </c>
      <c r="AE37" s="11">
        <v>0</v>
      </c>
      <c r="AF37" s="11">
        <v>0</v>
      </c>
      <c r="AG37" s="163">
        <f aca="true" t="shared" si="30" ref="AG37:AG76">SUM(AD37:AF37)</f>
        <v>0</v>
      </c>
      <c r="AH37" s="10">
        <v>0</v>
      </c>
      <c r="AI37" s="11">
        <v>0</v>
      </c>
      <c r="AJ37" s="11">
        <v>0</v>
      </c>
      <c r="AK37" s="163">
        <f aca="true" t="shared" si="31" ref="AK37:AK76">SUM(AH37:AJ37)</f>
        <v>0</v>
      </c>
      <c r="AL37" s="10">
        <v>0</v>
      </c>
      <c r="AM37" s="11">
        <v>0</v>
      </c>
      <c r="AN37" s="11">
        <v>0</v>
      </c>
      <c r="AO37" s="163">
        <f aca="true" t="shared" si="32" ref="AO37:AO76">SUM(AL37:AN37)</f>
        <v>0</v>
      </c>
      <c r="AP37" s="10">
        <v>0</v>
      </c>
      <c r="AQ37" s="11">
        <v>0</v>
      </c>
      <c r="AR37" s="11">
        <v>0</v>
      </c>
      <c r="AS37" s="163">
        <f aca="true" t="shared" si="33" ref="AS37:AS76">SUM(AP37:AR37)</f>
        <v>0</v>
      </c>
      <c r="AT37" s="10">
        <v>0</v>
      </c>
      <c r="AU37" s="11">
        <v>0</v>
      </c>
      <c r="AV37" s="11">
        <v>0</v>
      </c>
      <c r="AW37" s="163">
        <f aca="true" t="shared" si="34" ref="AW37:AW76">SUM(AT37:AV37)</f>
        <v>0</v>
      </c>
      <c r="AX37" s="10">
        <v>0</v>
      </c>
      <c r="AY37" s="11">
        <v>0</v>
      </c>
      <c r="AZ37" s="11">
        <v>0</v>
      </c>
      <c r="BA37" s="163">
        <f aca="true" t="shared" si="35" ref="BA37:BA76">SUM(AX37:AZ37)</f>
        <v>0</v>
      </c>
      <c r="BB37" s="10">
        <v>0</v>
      </c>
      <c r="BC37" s="11">
        <v>0</v>
      </c>
      <c r="BD37" s="11">
        <v>0</v>
      </c>
      <c r="BE37" s="163">
        <f aca="true" t="shared" si="36" ref="BE37:BE76">SUM(BB37:BD37)</f>
        <v>0</v>
      </c>
      <c r="BF37" s="27">
        <f t="shared" si="12"/>
        <v>0</v>
      </c>
    </row>
    <row r="38" spans="1:58" ht="15" customHeight="1">
      <c r="A38" s="591"/>
      <c r="B38" s="591"/>
      <c r="C38" s="591"/>
      <c r="D38" s="591"/>
      <c r="E38" s="769"/>
      <c r="F38" s="772">
        <v>80</v>
      </c>
      <c r="G38" s="772" t="s">
        <v>111</v>
      </c>
      <c r="H38" s="775"/>
      <c r="I38" s="174" t="s">
        <v>37</v>
      </c>
      <c r="J38" s="12">
        <v>0</v>
      </c>
      <c r="K38" s="8">
        <v>0</v>
      </c>
      <c r="L38" s="8">
        <v>0</v>
      </c>
      <c r="M38" s="164">
        <f t="shared" si="25"/>
        <v>0</v>
      </c>
      <c r="N38" s="12">
        <v>0</v>
      </c>
      <c r="O38" s="8">
        <v>0</v>
      </c>
      <c r="P38" s="8">
        <v>0</v>
      </c>
      <c r="Q38" s="164">
        <f t="shared" si="26"/>
        <v>0</v>
      </c>
      <c r="R38" s="12">
        <v>0</v>
      </c>
      <c r="S38" s="8">
        <v>0</v>
      </c>
      <c r="T38" s="8">
        <v>0</v>
      </c>
      <c r="U38" s="164">
        <f t="shared" si="27"/>
        <v>0</v>
      </c>
      <c r="V38" s="12">
        <v>0</v>
      </c>
      <c r="W38" s="8">
        <v>0</v>
      </c>
      <c r="X38" s="8">
        <v>0</v>
      </c>
      <c r="Y38" s="164">
        <f t="shared" si="28"/>
        <v>0</v>
      </c>
      <c r="Z38" s="12">
        <v>0</v>
      </c>
      <c r="AA38" s="8">
        <v>0</v>
      </c>
      <c r="AB38" s="8">
        <v>0</v>
      </c>
      <c r="AC38" s="164">
        <f t="shared" si="29"/>
        <v>0</v>
      </c>
      <c r="AD38" s="12">
        <v>0</v>
      </c>
      <c r="AE38" s="8">
        <v>0</v>
      </c>
      <c r="AF38" s="8">
        <v>0</v>
      </c>
      <c r="AG38" s="164">
        <f t="shared" si="30"/>
        <v>0</v>
      </c>
      <c r="AH38" s="12">
        <v>0</v>
      </c>
      <c r="AI38" s="8">
        <v>0</v>
      </c>
      <c r="AJ38" s="8">
        <v>0</v>
      </c>
      <c r="AK38" s="164">
        <f t="shared" si="31"/>
        <v>0</v>
      </c>
      <c r="AL38" s="12">
        <v>0</v>
      </c>
      <c r="AM38" s="8">
        <v>0</v>
      </c>
      <c r="AN38" s="8">
        <v>0</v>
      </c>
      <c r="AO38" s="164">
        <f t="shared" si="32"/>
        <v>0</v>
      </c>
      <c r="AP38" s="12">
        <v>0</v>
      </c>
      <c r="AQ38" s="8">
        <v>0</v>
      </c>
      <c r="AR38" s="8">
        <v>0</v>
      </c>
      <c r="AS38" s="164">
        <f t="shared" si="33"/>
        <v>0</v>
      </c>
      <c r="AT38" s="12">
        <v>0</v>
      </c>
      <c r="AU38" s="8">
        <v>0</v>
      </c>
      <c r="AV38" s="8">
        <v>0</v>
      </c>
      <c r="AW38" s="164">
        <f t="shared" si="34"/>
        <v>0</v>
      </c>
      <c r="AX38" s="12">
        <v>0</v>
      </c>
      <c r="AY38" s="8">
        <v>0</v>
      </c>
      <c r="AZ38" s="8">
        <v>0</v>
      </c>
      <c r="BA38" s="164">
        <f t="shared" si="35"/>
        <v>0</v>
      </c>
      <c r="BB38" s="12">
        <v>0</v>
      </c>
      <c r="BC38" s="8">
        <v>0</v>
      </c>
      <c r="BD38" s="8">
        <v>0</v>
      </c>
      <c r="BE38" s="164">
        <f t="shared" si="36"/>
        <v>0</v>
      </c>
      <c r="BF38" s="28">
        <f t="shared" si="12"/>
        <v>0</v>
      </c>
    </row>
    <row r="39" spans="1:58" ht="15" customHeight="1">
      <c r="A39" s="591"/>
      <c r="B39" s="591"/>
      <c r="C39" s="591"/>
      <c r="D39" s="591"/>
      <c r="E39" s="769"/>
      <c r="F39" s="772">
        <v>80</v>
      </c>
      <c r="G39" s="772" t="s">
        <v>111</v>
      </c>
      <c r="H39" s="775"/>
      <c r="I39" s="174" t="s">
        <v>38</v>
      </c>
      <c r="J39" s="12">
        <v>3</v>
      </c>
      <c r="K39" s="8">
        <v>0</v>
      </c>
      <c r="L39" s="8">
        <v>0</v>
      </c>
      <c r="M39" s="164">
        <f t="shared" si="25"/>
        <v>3</v>
      </c>
      <c r="N39" s="12">
        <v>4</v>
      </c>
      <c r="O39" s="8">
        <v>0</v>
      </c>
      <c r="P39" s="8">
        <v>0</v>
      </c>
      <c r="Q39" s="164">
        <f t="shared" si="26"/>
        <v>4</v>
      </c>
      <c r="R39" s="12">
        <v>0</v>
      </c>
      <c r="S39" s="8">
        <v>0</v>
      </c>
      <c r="T39" s="8">
        <v>0</v>
      </c>
      <c r="U39" s="164">
        <f t="shared" si="27"/>
        <v>0</v>
      </c>
      <c r="V39" s="12">
        <v>0</v>
      </c>
      <c r="W39" s="8">
        <v>0</v>
      </c>
      <c r="X39" s="8">
        <v>0</v>
      </c>
      <c r="Y39" s="164">
        <f t="shared" si="28"/>
        <v>0</v>
      </c>
      <c r="Z39" s="12">
        <v>0</v>
      </c>
      <c r="AA39" s="8">
        <v>0</v>
      </c>
      <c r="AB39" s="8">
        <v>0</v>
      </c>
      <c r="AC39" s="164">
        <f t="shared" si="29"/>
        <v>0</v>
      </c>
      <c r="AD39" s="12">
        <v>0</v>
      </c>
      <c r="AE39" s="8">
        <v>0</v>
      </c>
      <c r="AF39" s="8">
        <v>0</v>
      </c>
      <c r="AG39" s="164">
        <f t="shared" si="30"/>
        <v>0</v>
      </c>
      <c r="AH39" s="12">
        <v>0</v>
      </c>
      <c r="AI39" s="8">
        <v>0</v>
      </c>
      <c r="AJ39" s="8">
        <v>0</v>
      </c>
      <c r="AK39" s="164">
        <f t="shared" si="31"/>
        <v>0</v>
      </c>
      <c r="AL39" s="12">
        <v>0</v>
      </c>
      <c r="AM39" s="8">
        <v>0</v>
      </c>
      <c r="AN39" s="8">
        <v>0</v>
      </c>
      <c r="AO39" s="164">
        <f t="shared" si="32"/>
        <v>0</v>
      </c>
      <c r="AP39" s="12">
        <v>0</v>
      </c>
      <c r="AQ39" s="8">
        <v>0</v>
      </c>
      <c r="AR39" s="8">
        <v>0</v>
      </c>
      <c r="AS39" s="164">
        <f t="shared" si="33"/>
        <v>0</v>
      </c>
      <c r="AT39" s="12">
        <v>0</v>
      </c>
      <c r="AU39" s="8">
        <v>0</v>
      </c>
      <c r="AV39" s="8">
        <v>0</v>
      </c>
      <c r="AW39" s="164">
        <f t="shared" si="34"/>
        <v>0</v>
      </c>
      <c r="AX39" s="12">
        <v>0</v>
      </c>
      <c r="AY39" s="8">
        <v>0</v>
      </c>
      <c r="AZ39" s="8">
        <v>0</v>
      </c>
      <c r="BA39" s="164">
        <f t="shared" si="35"/>
        <v>0</v>
      </c>
      <c r="BB39" s="12">
        <v>0</v>
      </c>
      <c r="BC39" s="8">
        <v>0</v>
      </c>
      <c r="BD39" s="8">
        <v>0</v>
      </c>
      <c r="BE39" s="164">
        <f t="shared" si="36"/>
        <v>0</v>
      </c>
      <c r="BF39" s="28">
        <f t="shared" si="12"/>
        <v>7</v>
      </c>
    </row>
    <row r="40" spans="1:58" ht="15" customHeight="1">
      <c r="A40" s="591"/>
      <c r="B40" s="591"/>
      <c r="C40" s="591"/>
      <c r="D40" s="591"/>
      <c r="E40" s="769"/>
      <c r="F40" s="772">
        <v>80</v>
      </c>
      <c r="G40" s="772" t="s">
        <v>111</v>
      </c>
      <c r="H40" s="775"/>
      <c r="I40" s="174" t="s">
        <v>39</v>
      </c>
      <c r="J40" s="12">
        <v>2</v>
      </c>
      <c r="K40" s="8">
        <v>4</v>
      </c>
      <c r="L40" s="8">
        <v>0</v>
      </c>
      <c r="M40" s="164">
        <f t="shared" si="25"/>
        <v>6</v>
      </c>
      <c r="N40" s="12">
        <v>3</v>
      </c>
      <c r="O40" s="8">
        <v>3</v>
      </c>
      <c r="P40" s="8">
        <v>0</v>
      </c>
      <c r="Q40" s="164">
        <f t="shared" si="26"/>
        <v>6</v>
      </c>
      <c r="R40" s="12">
        <v>3</v>
      </c>
      <c r="S40" s="8">
        <v>2</v>
      </c>
      <c r="T40" s="8">
        <v>0</v>
      </c>
      <c r="U40" s="164">
        <f t="shared" si="27"/>
        <v>5</v>
      </c>
      <c r="V40" s="12">
        <v>3</v>
      </c>
      <c r="W40" s="8">
        <v>1</v>
      </c>
      <c r="X40" s="8">
        <v>0</v>
      </c>
      <c r="Y40" s="164">
        <f t="shared" si="28"/>
        <v>4</v>
      </c>
      <c r="Z40" s="12">
        <v>2</v>
      </c>
      <c r="AA40" s="8">
        <v>1</v>
      </c>
      <c r="AB40" s="8">
        <v>0</v>
      </c>
      <c r="AC40" s="164">
        <f t="shared" si="29"/>
        <v>3</v>
      </c>
      <c r="AD40" s="12">
        <v>1</v>
      </c>
      <c r="AE40" s="8">
        <v>2</v>
      </c>
      <c r="AF40" s="8">
        <v>0</v>
      </c>
      <c r="AG40" s="164">
        <f t="shared" si="30"/>
        <v>3</v>
      </c>
      <c r="AH40" s="12">
        <v>0</v>
      </c>
      <c r="AI40" s="8">
        <v>0</v>
      </c>
      <c r="AJ40" s="8">
        <v>0</v>
      </c>
      <c r="AK40" s="164">
        <f t="shared" si="31"/>
        <v>0</v>
      </c>
      <c r="AL40" s="12">
        <v>0</v>
      </c>
      <c r="AM40" s="8">
        <v>0</v>
      </c>
      <c r="AN40" s="8">
        <v>0</v>
      </c>
      <c r="AO40" s="164">
        <f t="shared" si="32"/>
        <v>0</v>
      </c>
      <c r="AP40" s="12">
        <v>0</v>
      </c>
      <c r="AQ40" s="8">
        <v>0</v>
      </c>
      <c r="AR40" s="8">
        <v>0</v>
      </c>
      <c r="AS40" s="164">
        <f t="shared" si="33"/>
        <v>0</v>
      </c>
      <c r="AT40" s="12">
        <v>0</v>
      </c>
      <c r="AU40" s="8">
        <v>0</v>
      </c>
      <c r="AV40" s="8">
        <v>0</v>
      </c>
      <c r="AW40" s="164">
        <f t="shared" si="34"/>
        <v>0</v>
      </c>
      <c r="AX40" s="12">
        <v>0</v>
      </c>
      <c r="AY40" s="8">
        <v>0</v>
      </c>
      <c r="AZ40" s="8">
        <v>0</v>
      </c>
      <c r="BA40" s="164">
        <f t="shared" si="35"/>
        <v>0</v>
      </c>
      <c r="BB40" s="12">
        <v>0</v>
      </c>
      <c r="BC40" s="8">
        <v>0</v>
      </c>
      <c r="BD40" s="8">
        <v>0</v>
      </c>
      <c r="BE40" s="164">
        <f t="shared" si="36"/>
        <v>0</v>
      </c>
      <c r="BF40" s="28">
        <f t="shared" si="12"/>
        <v>27</v>
      </c>
    </row>
    <row r="41" spans="1:58" ht="15" customHeight="1">
      <c r="A41" s="591"/>
      <c r="B41" s="591"/>
      <c r="C41" s="591"/>
      <c r="D41" s="591"/>
      <c r="E41" s="769"/>
      <c r="F41" s="772">
        <v>80</v>
      </c>
      <c r="G41" s="772" t="s">
        <v>111</v>
      </c>
      <c r="H41" s="775"/>
      <c r="I41" s="174" t="s">
        <v>40</v>
      </c>
      <c r="J41" s="12">
        <v>0</v>
      </c>
      <c r="K41" s="8">
        <v>1</v>
      </c>
      <c r="L41" s="8">
        <v>0</v>
      </c>
      <c r="M41" s="164">
        <f t="shared" si="25"/>
        <v>1</v>
      </c>
      <c r="N41" s="12">
        <v>1</v>
      </c>
      <c r="O41" s="8">
        <v>1</v>
      </c>
      <c r="P41" s="8">
        <v>0</v>
      </c>
      <c r="Q41" s="164">
        <f t="shared" si="26"/>
        <v>2</v>
      </c>
      <c r="R41" s="12">
        <v>1</v>
      </c>
      <c r="S41" s="8">
        <v>1</v>
      </c>
      <c r="T41" s="8">
        <v>0</v>
      </c>
      <c r="U41" s="164">
        <f t="shared" si="27"/>
        <v>2</v>
      </c>
      <c r="V41" s="12">
        <v>0</v>
      </c>
      <c r="W41" s="8">
        <v>0</v>
      </c>
      <c r="X41" s="8">
        <v>0</v>
      </c>
      <c r="Y41" s="164">
        <f t="shared" si="28"/>
        <v>0</v>
      </c>
      <c r="Z41" s="12">
        <v>0</v>
      </c>
      <c r="AA41" s="8">
        <v>0</v>
      </c>
      <c r="AB41" s="8">
        <v>0</v>
      </c>
      <c r="AC41" s="164">
        <f t="shared" si="29"/>
        <v>0</v>
      </c>
      <c r="AD41" s="12">
        <v>0</v>
      </c>
      <c r="AE41" s="8">
        <v>0</v>
      </c>
      <c r="AF41" s="8">
        <v>0</v>
      </c>
      <c r="AG41" s="164">
        <f t="shared" si="30"/>
        <v>0</v>
      </c>
      <c r="AH41" s="12">
        <v>0</v>
      </c>
      <c r="AI41" s="8">
        <v>0</v>
      </c>
      <c r="AJ41" s="8">
        <v>0</v>
      </c>
      <c r="AK41" s="164">
        <f t="shared" si="31"/>
        <v>0</v>
      </c>
      <c r="AL41" s="12">
        <v>0</v>
      </c>
      <c r="AM41" s="8">
        <v>0</v>
      </c>
      <c r="AN41" s="8">
        <v>0</v>
      </c>
      <c r="AO41" s="164">
        <f t="shared" si="32"/>
        <v>0</v>
      </c>
      <c r="AP41" s="12">
        <v>0</v>
      </c>
      <c r="AQ41" s="8">
        <v>0</v>
      </c>
      <c r="AR41" s="8">
        <v>0</v>
      </c>
      <c r="AS41" s="164">
        <f t="shared" si="33"/>
        <v>0</v>
      </c>
      <c r="AT41" s="12">
        <v>0</v>
      </c>
      <c r="AU41" s="8">
        <v>0</v>
      </c>
      <c r="AV41" s="8">
        <v>0</v>
      </c>
      <c r="AW41" s="164">
        <f t="shared" si="34"/>
        <v>0</v>
      </c>
      <c r="AX41" s="12">
        <v>0</v>
      </c>
      <c r="AY41" s="8">
        <v>0</v>
      </c>
      <c r="AZ41" s="8">
        <v>0</v>
      </c>
      <c r="BA41" s="164">
        <f t="shared" si="35"/>
        <v>0</v>
      </c>
      <c r="BB41" s="12">
        <v>0</v>
      </c>
      <c r="BC41" s="8">
        <v>0</v>
      </c>
      <c r="BD41" s="8">
        <v>0</v>
      </c>
      <c r="BE41" s="164">
        <f t="shared" si="36"/>
        <v>0</v>
      </c>
      <c r="BF41" s="28">
        <f t="shared" si="12"/>
        <v>5</v>
      </c>
    </row>
    <row r="42" spans="1:58" ht="39.75" customHeight="1">
      <c r="A42" s="591"/>
      <c r="B42" s="591"/>
      <c r="C42" s="591"/>
      <c r="D42" s="591"/>
      <c r="E42" s="769"/>
      <c r="F42" s="772">
        <v>80</v>
      </c>
      <c r="G42" s="772" t="s">
        <v>111</v>
      </c>
      <c r="H42" s="775"/>
      <c r="I42" s="331" t="s">
        <v>111</v>
      </c>
      <c r="J42" s="116">
        <f>SUM(J37:J41)</f>
        <v>5</v>
      </c>
      <c r="K42" s="138">
        <f>SUM(K37:K41)</f>
        <v>5</v>
      </c>
      <c r="L42" s="138">
        <f>SUM(L37:L41)</f>
        <v>0</v>
      </c>
      <c r="M42" s="164">
        <f t="shared" si="25"/>
        <v>10</v>
      </c>
      <c r="N42" s="116">
        <f>SUM(N37:N41)</f>
        <v>8</v>
      </c>
      <c r="O42" s="138">
        <f>SUM(O37:O41)</f>
        <v>4</v>
      </c>
      <c r="P42" s="138">
        <f>SUM(P37:P41)</f>
        <v>0</v>
      </c>
      <c r="Q42" s="164">
        <f t="shared" si="26"/>
        <v>12</v>
      </c>
      <c r="R42" s="116">
        <f>SUM(R37:R41)</f>
        <v>4</v>
      </c>
      <c r="S42" s="138">
        <f>SUM(S37:S41)</f>
        <v>3</v>
      </c>
      <c r="T42" s="138">
        <f>SUM(T37:T41)</f>
        <v>0</v>
      </c>
      <c r="U42" s="164">
        <f t="shared" si="27"/>
        <v>7</v>
      </c>
      <c r="V42" s="116">
        <f>SUM(V37:V41)</f>
        <v>3</v>
      </c>
      <c r="W42" s="138">
        <f>SUM(W37:W41)</f>
        <v>1</v>
      </c>
      <c r="X42" s="138">
        <f>SUM(X37:X41)</f>
        <v>0</v>
      </c>
      <c r="Y42" s="164">
        <f t="shared" si="28"/>
        <v>4</v>
      </c>
      <c r="Z42" s="116">
        <f>SUM(Z37:Z41)</f>
        <v>2</v>
      </c>
      <c r="AA42" s="138">
        <f>SUM(AA37:AA41)</f>
        <v>1</v>
      </c>
      <c r="AB42" s="138">
        <f>SUM(AB37:AB41)</f>
        <v>0</v>
      </c>
      <c r="AC42" s="164">
        <f t="shared" si="29"/>
        <v>3</v>
      </c>
      <c r="AD42" s="116">
        <f>SUM(AD37:AD41)</f>
        <v>1</v>
      </c>
      <c r="AE42" s="138">
        <f>SUM(AE37:AE41)</f>
        <v>2</v>
      </c>
      <c r="AF42" s="138">
        <f>SUM(AF37:AF41)</f>
        <v>0</v>
      </c>
      <c r="AG42" s="164">
        <f t="shared" si="30"/>
        <v>3</v>
      </c>
      <c r="AH42" s="116">
        <f>SUM(AH37:AH41)</f>
        <v>0</v>
      </c>
      <c r="AI42" s="138">
        <f>SUM(AI37:AI41)</f>
        <v>0</v>
      </c>
      <c r="AJ42" s="138">
        <f>SUM(AJ37:AJ41)</f>
        <v>0</v>
      </c>
      <c r="AK42" s="164">
        <f t="shared" si="31"/>
        <v>0</v>
      </c>
      <c r="AL42" s="116">
        <f>SUM(AL37:AL41)</f>
        <v>0</v>
      </c>
      <c r="AM42" s="138">
        <f>SUM(AM37:AM41)</f>
        <v>0</v>
      </c>
      <c r="AN42" s="138">
        <f>SUM(AN37:AN41)</f>
        <v>0</v>
      </c>
      <c r="AO42" s="164">
        <f t="shared" si="32"/>
        <v>0</v>
      </c>
      <c r="AP42" s="116">
        <f>SUM(AP37:AP41)</f>
        <v>0</v>
      </c>
      <c r="AQ42" s="138">
        <f>SUM(AQ37:AQ41)</f>
        <v>0</v>
      </c>
      <c r="AR42" s="138">
        <f>SUM(AR37:AR41)</f>
        <v>0</v>
      </c>
      <c r="AS42" s="164">
        <f t="shared" si="33"/>
        <v>0</v>
      </c>
      <c r="AT42" s="116">
        <f>SUM(AT37:AT41)</f>
        <v>0</v>
      </c>
      <c r="AU42" s="138">
        <f>SUM(AU37:AU41)</f>
        <v>0</v>
      </c>
      <c r="AV42" s="138">
        <f>SUM(AV37:AV41)</f>
        <v>0</v>
      </c>
      <c r="AW42" s="164">
        <f t="shared" si="34"/>
        <v>0</v>
      </c>
      <c r="AX42" s="116">
        <f>SUM(AX37:AX41)</f>
        <v>0</v>
      </c>
      <c r="AY42" s="138">
        <f>SUM(AY37:AY41)</f>
        <v>0</v>
      </c>
      <c r="AZ42" s="138">
        <f>SUM(AZ37:AZ41)</f>
        <v>0</v>
      </c>
      <c r="BA42" s="164">
        <f t="shared" si="35"/>
        <v>0</v>
      </c>
      <c r="BB42" s="116">
        <f>SUM(BB37:BB41)</f>
        <v>0</v>
      </c>
      <c r="BC42" s="138">
        <f>SUM(BC37:BC41)</f>
        <v>0</v>
      </c>
      <c r="BD42" s="138">
        <f>SUM(BD37:BD41)</f>
        <v>0</v>
      </c>
      <c r="BE42" s="164">
        <f t="shared" si="36"/>
        <v>0</v>
      </c>
      <c r="BF42" s="166">
        <f>AG42+AC42+Y42+U42+Q42+M42+AK42+AO42+AS42+AW42+BA42+BE42</f>
        <v>39</v>
      </c>
    </row>
    <row r="43" spans="1:58" ht="15" customHeight="1">
      <c r="A43" s="591"/>
      <c r="B43" s="591"/>
      <c r="C43" s="591"/>
      <c r="D43" s="591"/>
      <c r="E43" s="769"/>
      <c r="F43" s="772">
        <v>80</v>
      </c>
      <c r="G43" s="772" t="s">
        <v>111</v>
      </c>
      <c r="H43" s="776" t="s">
        <v>41</v>
      </c>
      <c r="I43" s="174" t="s">
        <v>42</v>
      </c>
      <c r="J43" s="39">
        <v>5</v>
      </c>
      <c r="K43" s="24">
        <v>5</v>
      </c>
      <c r="L43" s="8">
        <v>0</v>
      </c>
      <c r="M43" s="19">
        <f t="shared" si="25"/>
        <v>10</v>
      </c>
      <c r="N43" s="39">
        <v>8</v>
      </c>
      <c r="O43" s="24">
        <v>4</v>
      </c>
      <c r="P43" s="8">
        <v>0</v>
      </c>
      <c r="Q43" s="19">
        <f t="shared" si="26"/>
        <v>12</v>
      </c>
      <c r="R43" s="39">
        <v>4</v>
      </c>
      <c r="S43" s="24">
        <v>3</v>
      </c>
      <c r="T43" s="8">
        <v>0</v>
      </c>
      <c r="U43" s="19">
        <f t="shared" si="27"/>
        <v>7</v>
      </c>
      <c r="V43" s="39">
        <v>3</v>
      </c>
      <c r="W43" s="24">
        <v>1</v>
      </c>
      <c r="X43" s="8">
        <v>0</v>
      </c>
      <c r="Y43" s="19">
        <f t="shared" si="28"/>
        <v>4</v>
      </c>
      <c r="Z43" s="39">
        <v>2</v>
      </c>
      <c r="AA43" s="24">
        <v>1</v>
      </c>
      <c r="AB43" s="8">
        <v>0</v>
      </c>
      <c r="AC43" s="19">
        <f t="shared" si="29"/>
        <v>3</v>
      </c>
      <c r="AD43" s="39">
        <v>1</v>
      </c>
      <c r="AE43" s="24">
        <v>2</v>
      </c>
      <c r="AF43" s="8">
        <v>0</v>
      </c>
      <c r="AG43" s="19">
        <f t="shared" si="30"/>
        <v>3</v>
      </c>
      <c r="AH43" s="39">
        <v>0</v>
      </c>
      <c r="AI43" s="24">
        <v>0</v>
      </c>
      <c r="AJ43" s="8">
        <v>0</v>
      </c>
      <c r="AK43" s="19">
        <f t="shared" si="31"/>
        <v>0</v>
      </c>
      <c r="AL43" s="39">
        <v>0</v>
      </c>
      <c r="AM43" s="24">
        <v>0</v>
      </c>
      <c r="AN43" s="8">
        <v>0</v>
      </c>
      <c r="AO43" s="19">
        <f t="shared" si="32"/>
        <v>0</v>
      </c>
      <c r="AP43" s="39">
        <v>0</v>
      </c>
      <c r="AQ43" s="24">
        <v>0</v>
      </c>
      <c r="AR43" s="8">
        <v>0</v>
      </c>
      <c r="AS43" s="19">
        <f t="shared" si="33"/>
        <v>0</v>
      </c>
      <c r="AT43" s="39">
        <v>0</v>
      </c>
      <c r="AU43" s="24">
        <v>0</v>
      </c>
      <c r="AV43" s="8">
        <v>0</v>
      </c>
      <c r="AW43" s="19">
        <f t="shared" si="34"/>
        <v>0</v>
      </c>
      <c r="AX43" s="39">
        <v>0</v>
      </c>
      <c r="AY43" s="24">
        <v>0</v>
      </c>
      <c r="AZ43" s="8">
        <v>0</v>
      </c>
      <c r="BA43" s="19">
        <f t="shared" si="35"/>
        <v>0</v>
      </c>
      <c r="BB43" s="39">
        <v>0</v>
      </c>
      <c r="BC43" s="24">
        <v>0</v>
      </c>
      <c r="BD43" s="8">
        <v>0</v>
      </c>
      <c r="BE43" s="19">
        <f t="shared" si="36"/>
        <v>0</v>
      </c>
      <c r="BF43" s="28">
        <f t="shared" si="12"/>
        <v>39</v>
      </c>
    </row>
    <row r="44" spans="1:58" ht="15" customHeight="1">
      <c r="A44" s="591"/>
      <c r="B44" s="591"/>
      <c r="C44" s="591"/>
      <c r="D44" s="591"/>
      <c r="E44" s="769"/>
      <c r="F44" s="772">
        <v>80</v>
      </c>
      <c r="G44" s="772" t="s">
        <v>111</v>
      </c>
      <c r="H44" s="776"/>
      <c r="I44" s="174" t="s">
        <v>43</v>
      </c>
      <c r="J44" s="12">
        <v>0</v>
      </c>
      <c r="K44" s="8">
        <v>0</v>
      </c>
      <c r="L44" s="9">
        <v>0</v>
      </c>
      <c r="M44" s="19">
        <f t="shared" si="25"/>
        <v>0</v>
      </c>
      <c r="N44" s="12">
        <v>0</v>
      </c>
      <c r="O44" s="8">
        <v>0</v>
      </c>
      <c r="P44" s="9">
        <v>0</v>
      </c>
      <c r="Q44" s="19">
        <f t="shared" si="26"/>
        <v>0</v>
      </c>
      <c r="R44" s="12">
        <v>0</v>
      </c>
      <c r="S44" s="8">
        <v>0</v>
      </c>
      <c r="T44" s="9">
        <v>0</v>
      </c>
      <c r="U44" s="19">
        <f t="shared" si="27"/>
        <v>0</v>
      </c>
      <c r="V44" s="12">
        <v>0</v>
      </c>
      <c r="W44" s="8">
        <v>0</v>
      </c>
      <c r="X44" s="9">
        <v>0</v>
      </c>
      <c r="Y44" s="19">
        <f t="shared" si="28"/>
        <v>0</v>
      </c>
      <c r="Z44" s="12">
        <v>0</v>
      </c>
      <c r="AA44" s="8">
        <v>0</v>
      </c>
      <c r="AB44" s="9">
        <v>0</v>
      </c>
      <c r="AC44" s="19">
        <f t="shared" si="29"/>
        <v>0</v>
      </c>
      <c r="AD44" s="12">
        <v>0</v>
      </c>
      <c r="AE44" s="8">
        <v>0</v>
      </c>
      <c r="AF44" s="9">
        <v>0</v>
      </c>
      <c r="AG44" s="19">
        <f t="shared" si="30"/>
        <v>0</v>
      </c>
      <c r="AH44" s="12">
        <v>0</v>
      </c>
      <c r="AI44" s="8">
        <v>0</v>
      </c>
      <c r="AJ44" s="9">
        <v>0</v>
      </c>
      <c r="AK44" s="19">
        <f t="shared" si="31"/>
        <v>0</v>
      </c>
      <c r="AL44" s="12">
        <v>0</v>
      </c>
      <c r="AM44" s="8">
        <v>0</v>
      </c>
      <c r="AN44" s="9">
        <v>0</v>
      </c>
      <c r="AO44" s="19">
        <f t="shared" si="32"/>
        <v>0</v>
      </c>
      <c r="AP44" s="12">
        <v>0</v>
      </c>
      <c r="AQ44" s="8">
        <v>0</v>
      </c>
      <c r="AR44" s="9">
        <v>0</v>
      </c>
      <c r="AS44" s="19">
        <f t="shared" si="33"/>
        <v>0</v>
      </c>
      <c r="AT44" s="12">
        <v>0</v>
      </c>
      <c r="AU44" s="8">
        <v>0</v>
      </c>
      <c r="AV44" s="9">
        <v>0</v>
      </c>
      <c r="AW44" s="19">
        <f t="shared" si="34"/>
        <v>0</v>
      </c>
      <c r="AX44" s="12">
        <v>0</v>
      </c>
      <c r="AY44" s="8">
        <v>0</v>
      </c>
      <c r="AZ44" s="9">
        <v>0</v>
      </c>
      <c r="BA44" s="19">
        <f t="shared" si="35"/>
        <v>0</v>
      </c>
      <c r="BB44" s="12">
        <v>0</v>
      </c>
      <c r="BC44" s="8">
        <v>0</v>
      </c>
      <c r="BD44" s="9">
        <v>0</v>
      </c>
      <c r="BE44" s="19">
        <f t="shared" si="36"/>
        <v>0</v>
      </c>
      <c r="BF44" s="28">
        <f t="shared" si="12"/>
        <v>0</v>
      </c>
    </row>
    <row r="45" spans="1:58" ht="15" customHeight="1">
      <c r="A45" s="591"/>
      <c r="B45" s="591"/>
      <c r="C45" s="591"/>
      <c r="D45" s="591"/>
      <c r="E45" s="769"/>
      <c r="F45" s="772">
        <v>80</v>
      </c>
      <c r="G45" s="772" t="s">
        <v>111</v>
      </c>
      <c r="H45" s="775" t="s">
        <v>44</v>
      </c>
      <c r="I45" s="174" t="s">
        <v>45</v>
      </c>
      <c r="J45" s="12">
        <v>0</v>
      </c>
      <c r="K45" s="8">
        <v>0</v>
      </c>
      <c r="L45" s="9">
        <v>0</v>
      </c>
      <c r="M45" s="19">
        <f t="shared" si="25"/>
        <v>0</v>
      </c>
      <c r="N45" s="12">
        <v>0</v>
      </c>
      <c r="O45" s="8">
        <v>0</v>
      </c>
      <c r="P45" s="9">
        <v>0</v>
      </c>
      <c r="Q45" s="19">
        <f t="shared" si="26"/>
        <v>0</v>
      </c>
      <c r="R45" s="12">
        <v>0</v>
      </c>
      <c r="S45" s="8">
        <v>0</v>
      </c>
      <c r="T45" s="9">
        <v>0</v>
      </c>
      <c r="U45" s="19">
        <f t="shared" si="27"/>
        <v>0</v>
      </c>
      <c r="V45" s="12">
        <v>0</v>
      </c>
      <c r="W45" s="8">
        <v>0</v>
      </c>
      <c r="X45" s="9">
        <v>0</v>
      </c>
      <c r="Y45" s="19">
        <f t="shared" si="28"/>
        <v>0</v>
      </c>
      <c r="Z45" s="12">
        <v>0</v>
      </c>
      <c r="AA45" s="8">
        <v>0</v>
      </c>
      <c r="AB45" s="9">
        <v>0</v>
      </c>
      <c r="AC45" s="19">
        <f t="shared" si="29"/>
        <v>0</v>
      </c>
      <c r="AD45" s="12">
        <v>0</v>
      </c>
      <c r="AE45" s="8">
        <v>0</v>
      </c>
      <c r="AF45" s="9">
        <v>0</v>
      </c>
      <c r="AG45" s="19">
        <f t="shared" si="30"/>
        <v>0</v>
      </c>
      <c r="AH45" s="12">
        <v>0</v>
      </c>
      <c r="AI45" s="8">
        <v>0</v>
      </c>
      <c r="AJ45" s="9">
        <v>0</v>
      </c>
      <c r="AK45" s="19">
        <f t="shared" si="31"/>
        <v>0</v>
      </c>
      <c r="AL45" s="12">
        <v>0</v>
      </c>
      <c r="AM45" s="8">
        <v>0</v>
      </c>
      <c r="AN45" s="9">
        <v>0</v>
      </c>
      <c r="AO45" s="19">
        <f t="shared" si="32"/>
        <v>0</v>
      </c>
      <c r="AP45" s="12">
        <v>0</v>
      </c>
      <c r="AQ45" s="8">
        <v>0</v>
      </c>
      <c r="AR45" s="9">
        <v>0</v>
      </c>
      <c r="AS45" s="19">
        <f t="shared" si="33"/>
        <v>0</v>
      </c>
      <c r="AT45" s="12">
        <v>0</v>
      </c>
      <c r="AU45" s="8">
        <v>0</v>
      </c>
      <c r="AV45" s="9">
        <v>0</v>
      </c>
      <c r="AW45" s="19">
        <f t="shared" si="34"/>
        <v>0</v>
      </c>
      <c r="AX45" s="12">
        <v>0</v>
      </c>
      <c r="AY45" s="8">
        <v>0</v>
      </c>
      <c r="AZ45" s="9">
        <v>0</v>
      </c>
      <c r="BA45" s="19">
        <f t="shared" si="35"/>
        <v>0</v>
      </c>
      <c r="BB45" s="12">
        <v>0</v>
      </c>
      <c r="BC45" s="8">
        <v>0</v>
      </c>
      <c r="BD45" s="9">
        <v>0</v>
      </c>
      <c r="BE45" s="19">
        <f t="shared" si="36"/>
        <v>0</v>
      </c>
      <c r="BF45" s="28">
        <f t="shared" si="12"/>
        <v>0</v>
      </c>
    </row>
    <row r="46" spans="1:58" ht="15.75" customHeight="1" thickBot="1">
      <c r="A46" s="592"/>
      <c r="B46" s="591"/>
      <c r="C46" s="591"/>
      <c r="D46" s="591"/>
      <c r="E46" s="770"/>
      <c r="F46" s="779">
        <v>80</v>
      </c>
      <c r="G46" s="779" t="s">
        <v>111</v>
      </c>
      <c r="H46" s="777"/>
      <c r="I46" s="175" t="s">
        <v>46</v>
      </c>
      <c r="J46" s="14">
        <v>0</v>
      </c>
      <c r="K46" s="15">
        <v>0</v>
      </c>
      <c r="L46" s="118">
        <v>0</v>
      </c>
      <c r="M46" s="167">
        <f t="shared" si="25"/>
        <v>0</v>
      </c>
      <c r="N46" s="14">
        <v>0</v>
      </c>
      <c r="O46" s="15">
        <v>0</v>
      </c>
      <c r="P46" s="118">
        <v>0</v>
      </c>
      <c r="Q46" s="167">
        <f t="shared" si="26"/>
        <v>0</v>
      </c>
      <c r="R46" s="14">
        <v>0</v>
      </c>
      <c r="S46" s="15">
        <v>0</v>
      </c>
      <c r="T46" s="118">
        <v>0</v>
      </c>
      <c r="U46" s="167">
        <f t="shared" si="27"/>
        <v>0</v>
      </c>
      <c r="V46" s="14">
        <v>0</v>
      </c>
      <c r="W46" s="15">
        <v>0</v>
      </c>
      <c r="X46" s="118">
        <v>0</v>
      </c>
      <c r="Y46" s="167">
        <f t="shared" si="28"/>
        <v>0</v>
      </c>
      <c r="Z46" s="14">
        <v>0</v>
      </c>
      <c r="AA46" s="15">
        <v>0</v>
      </c>
      <c r="AB46" s="118">
        <v>0</v>
      </c>
      <c r="AC46" s="167">
        <f t="shared" si="29"/>
        <v>0</v>
      </c>
      <c r="AD46" s="14">
        <v>0</v>
      </c>
      <c r="AE46" s="15">
        <v>0</v>
      </c>
      <c r="AF46" s="118">
        <v>0</v>
      </c>
      <c r="AG46" s="167">
        <f t="shared" si="30"/>
        <v>0</v>
      </c>
      <c r="AH46" s="14">
        <v>0</v>
      </c>
      <c r="AI46" s="15">
        <v>0</v>
      </c>
      <c r="AJ46" s="118">
        <v>0</v>
      </c>
      <c r="AK46" s="167">
        <f t="shared" si="31"/>
        <v>0</v>
      </c>
      <c r="AL46" s="14">
        <v>0</v>
      </c>
      <c r="AM46" s="15">
        <v>0</v>
      </c>
      <c r="AN46" s="118">
        <v>0</v>
      </c>
      <c r="AO46" s="167">
        <f t="shared" si="32"/>
        <v>0</v>
      </c>
      <c r="AP46" s="14">
        <v>0</v>
      </c>
      <c r="AQ46" s="15">
        <v>0</v>
      </c>
      <c r="AR46" s="118">
        <v>0</v>
      </c>
      <c r="AS46" s="167">
        <f t="shared" si="33"/>
        <v>0</v>
      </c>
      <c r="AT46" s="14">
        <v>0</v>
      </c>
      <c r="AU46" s="15">
        <v>0</v>
      </c>
      <c r="AV46" s="118">
        <v>0</v>
      </c>
      <c r="AW46" s="167">
        <f t="shared" si="34"/>
        <v>0</v>
      </c>
      <c r="AX46" s="14">
        <v>0</v>
      </c>
      <c r="AY46" s="15">
        <v>0</v>
      </c>
      <c r="AZ46" s="118">
        <v>0</v>
      </c>
      <c r="BA46" s="167">
        <f t="shared" si="35"/>
        <v>0</v>
      </c>
      <c r="BB46" s="14">
        <v>0</v>
      </c>
      <c r="BC46" s="15">
        <v>0</v>
      </c>
      <c r="BD46" s="118">
        <v>0</v>
      </c>
      <c r="BE46" s="167">
        <f t="shared" si="36"/>
        <v>0</v>
      </c>
      <c r="BF46" s="29">
        <f t="shared" si="12"/>
        <v>0</v>
      </c>
    </row>
    <row r="47" spans="1:58" ht="15" customHeight="1">
      <c r="A47" s="590" t="s">
        <v>112</v>
      </c>
      <c r="B47" s="591"/>
      <c r="C47" s="591"/>
      <c r="D47" s="591"/>
      <c r="E47" s="768" t="s">
        <v>113</v>
      </c>
      <c r="F47" s="780">
        <v>100</v>
      </c>
      <c r="G47" s="780" t="s">
        <v>114</v>
      </c>
      <c r="H47" s="774" t="s">
        <v>35</v>
      </c>
      <c r="I47" s="173" t="s">
        <v>36</v>
      </c>
      <c r="J47" s="10">
        <v>0</v>
      </c>
      <c r="K47" s="11">
        <v>0</v>
      </c>
      <c r="L47" s="11">
        <v>0</v>
      </c>
      <c r="M47" s="163">
        <f t="shared" si="25"/>
        <v>0</v>
      </c>
      <c r="N47" s="10">
        <v>0</v>
      </c>
      <c r="O47" s="11">
        <v>0</v>
      </c>
      <c r="P47" s="11">
        <v>0</v>
      </c>
      <c r="Q47" s="163">
        <f t="shared" si="26"/>
        <v>0</v>
      </c>
      <c r="R47" s="10">
        <v>0</v>
      </c>
      <c r="S47" s="11">
        <v>0</v>
      </c>
      <c r="T47" s="11">
        <v>0</v>
      </c>
      <c r="U47" s="163">
        <f t="shared" si="27"/>
        <v>0</v>
      </c>
      <c r="V47" s="10">
        <v>0</v>
      </c>
      <c r="W47" s="11">
        <v>0</v>
      </c>
      <c r="X47" s="11">
        <v>0</v>
      </c>
      <c r="Y47" s="163">
        <f t="shared" si="28"/>
        <v>0</v>
      </c>
      <c r="Z47" s="10">
        <v>0</v>
      </c>
      <c r="AA47" s="11">
        <v>0</v>
      </c>
      <c r="AB47" s="11">
        <v>0</v>
      </c>
      <c r="AC47" s="163">
        <f t="shared" si="29"/>
        <v>0</v>
      </c>
      <c r="AD47" s="10">
        <v>0</v>
      </c>
      <c r="AE47" s="11">
        <v>0</v>
      </c>
      <c r="AF47" s="11">
        <v>0</v>
      </c>
      <c r="AG47" s="163">
        <f t="shared" si="30"/>
        <v>0</v>
      </c>
      <c r="AH47" s="10">
        <v>0</v>
      </c>
      <c r="AI47" s="11">
        <v>0</v>
      </c>
      <c r="AJ47" s="11">
        <v>0</v>
      </c>
      <c r="AK47" s="163">
        <f t="shared" si="31"/>
        <v>0</v>
      </c>
      <c r="AL47" s="10">
        <v>0</v>
      </c>
      <c r="AM47" s="11">
        <v>0</v>
      </c>
      <c r="AN47" s="11">
        <v>0</v>
      </c>
      <c r="AO47" s="163">
        <f t="shared" si="32"/>
        <v>0</v>
      </c>
      <c r="AP47" s="10">
        <v>0</v>
      </c>
      <c r="AQ47" s="11">
        <v>0</v>
      </c>
      <c r="AR47" s="11">
        <v>0</v>
      </c>
      <c r="AS47" s="163">
        <f t="shared" si="33"/>
        <v>0</v>
      </c>
      <c r="AT47" s="10">
        <v>0</v>
      </c>
      <c r="AU47" s="11">
        <v>0</v>
      </c>
      <c r="AV47" s="11">
        <v>0</v>
      </c>
      <c r="AW47" s="163">
        <f t="shared" si="34"/>
        <v>0</v>
      </c>
      <c r="AX47" s="10">
        <v>0</v>
      </c>
      <c r="AY47" s="11">
        <v>0</v>
      </c>
      <c r="AZ47" s="11">
        <v>0</v>
      </c>
      <c r="BA47" s="163">
        <f t="shared" si="35"/>
        <v>0</v>
      </c>
      <c r="BB47" s="10">
        <v>0</v>
      </c>
      <c r="BC47" s="11">
        <v>0</v>
      </c>
      <c r="BD47" s="11">
        <v>0</v>
      </c>
      <c r="BE47" s="163">
        <f t="shared" si="36"/>
        <v>0</v>
      </c>
      <c r="BF47" s="27">
        <f t="shared" si="12"/>
        <v>0</v>
      </c>
    </row>
    <row r="48" spans="1:58" ht="15" customHeight="1">
      <c r="A48" s="591"/>
      <c r="B48" s="591"/>
      <c r="C48" s="591"/>
      <c r="D48" s="591"/>
      <c r="E48" s="769"/>
      <c r="F48" s="781">
        <v>100</v>
      </c>
      <c r="G48" s="781" t="s">
        <v>115</v>
      </c>
      <c r="H48" s="775"/>
      <c r="I48" s="174" t="s">
        <v>37</v>
      </c>
      <c r="J48" s="12">
        <v>0</v>
      </c>
      <c r="K48" s="8">
        <v>0</v>
      </c>
      <c r="L48" s="8">
        <v>0</v>
      </c>
      <c r="M48" s="164">
        <f t="shared" si="25"/>
        <v>0</v>
      </c>
      <c r="N48" s="12">
        <v>0</v>
      </c>
      <c r="O48" s="8">
        <v>0</v>
      </c>
      <c r="P48" s="8">
        <v>0</v>
      </c>
      <c r="Q48" s="164">
        <f t="shared" si="26"/>
        <v>0</v>
      </c>
      <c r="R48" s="12">
        <v>0</v>
      </c>
      <c r="S48" s="8">
        <v>0</v>
      </c>
      <c r="T48" s="8">
        <v>0</v>
      </c>
      <c r="U48" s="164">
        <f t="shared" si="27"/>
        <v>0</v>
      </c>
      <c r="V48" s="12">
        <v>0</v>
      </c>
      <c r="W48" s="8">
        <v>0</v>
      </c>
      <c r="X48" s="8">
        <v>0</v>
      </c>
      <c r="Y48" s="164">
        <f t="shared" si="28"/>
        <v>0</v>
      </c>
      <c r="Z48" s="12">
        <v>0</v>
      </c>
      <c r="AA48" s="8">
        <v>0</v>
      </c>
      <c r="AB48" s="8">
        <v>0</v>
      </c>
      <c r="AC48" s="164">
        <f t="shared" si="29"/>
        <v>0</v>
      </c>
      <c r="AD48" s="12">
        <v>0</v>
      </c>
      <c r="AE48" s="8">
        <v>0</v>
      </c>
      <c r="AF48" s="8">
        <v>0</v>
      </c>
      <c r="AG48" s="164">
        <f t="shared" si="30"/>
        <v>0</v>
      </c>
      <c r="AH48" s="12">
        <v>0</v>
      </c>
      <c r="AI48" s="8">
        <v>0</v>
      </c>
      <c r="AJ48" s="8">
        <v>0</v>
      </c>
      <c r="AK48" s="164">
        <f t="shared" si="31"/>
        <v>0</v>
      </c>
      <c r="AL48" s="12">
        <v>0</v>
      </c>
      <c r="AM48" s="8">
        <v>0</v>
      </c>
      <c r="AN48" s="8">
        <v>0</v>
      </c>
      <c r="AO48" s="164">
        <f t="shared" si="32"/>
        <v>0</v>
      </c>
      <c r="AP48" s="12">
        <v>0</v>
      </c>
      <c r="AQ48" s="8">
        <v>0</v>
      </c>
      <c r="AR48" s="8">
        <v>0</v>
      </c>
      <c r="AS48" s="164">
        <f t="shared" si="33"/>
        <v>0</v>
      </c>
      <c r="AT48" s="12">
        <v>0</v>
      </c>
      <c r="AU48" s="8">
        <v>0</v>
      </c>
      <c r="AV48" s="8">
        <v>0</v>
      </c>
      <c r="AW48" s="164">
        <f t="shared" si="34"/>
        <v>0</v>
      </c>
      <c r="AX48" s="12">
        <v>0</v>
      </c>
      <c r="AY48" s="8">
        <v>0</v>
      </c>
      <c r="AZ48" s="8">
        <v>0</v>
      </c>
      <c r="BA48" s="164">
        <f t="shared" si="35"/>
        <v>0</v>
      </c>
      <c r="BB48" s="12">
        <v>0</v>
      </c>
      <c r="BC48" s="8">
        <v>0</v>
      </c>
      <c r="BD48" s="8">
        <v>0</v>
      </c>
      <c r="BE48" s="164">
        <f t="shared" si="36"/>
        <v>0</v>
      </c>
      <c r="BF48" s="28">
        <f t="shared" si="12"/>
        <v>0</v>
      </c>
    </row>
    <row r="49" spans="1:58" ht="15" customHeight="1">
      <c r="A49" s="591"/>
      <c r="B49" s="591"/>
      <c r="C49" s="591"/>
      <c r="D49" s="591"/>
      <c r="E49" s="769"/>
      <c r="F49" s="781">
        <v>100</v>
      </c>
      <c r="G49" s="781" t="s">
        <v>115</v>
      </c>
      <c r="H49" s="775"/>
      <c r="I49" s="174" t="s">
        <v>38</v>
      </c>
      <c r="J49" s="12">
        <v>0</v>
      </c>
      <c r="K49" s="8">
        <v>0</v>
      </c>
      <c r="L49" s="8">
        <v>0</v>
      </c>
      <c r="M49" s="164">
        <f t="shared" si="25"/>
        <v>0</v>
      </c>
      <c r="N49" s="12">
        <v>18</v>
      </c>
      <c r="O49" s="8">
        <v>11</v>
      </c>
      <c r="P49" s="8">
        <v>0</v>
      </c>
      <c r="Q49" s="164">
        <f t="shared" si="26"/>
        <v>29</v>
      </c>
      <c r="R49" s="12">
        <v>18</v>
      </c>
      <c r="S49" s="8">
        <v>10</v>
      </c>
      <c r="T49" s="8">
        <v>0</v>
      </c>
      <c r="U49" s="164">
        <f t="shared" si="27"/>
        <v>28</v>
      </c>
      <c r="V49" s="12">
        <v>18</v>
      </c>
      <c r="W49" s="8">
        <v>10</v>
      </c>
      <c r="X49" s="8">
        <v>0</v>
      </c>
      <c r="Y49" s="164">
        <f t="shared" si="28"/>
        <v>28</v>
      </c>
      <c r="Z49" s="12">
        <v>18</v>
      </c>
      <c r="AA49" s="8">
        <v>9</v>
      </c>
      <c r="AB49" s="8">
        <v>0</v>
      </c>
      <c r="AC49" s="164">
        <f t="shared" si="29"/>
        <v>27</v>
      </c>
      <c r="AD49" s="12">
        <v>18</v>
      </c>
      <c r="AE49" s="8">
        <v>9</v>
      </c>
      <c r="AF49" s="8">
        <v>0</v>
      </c>
      <c r="AG49" s="164">
        <f t="shared" si="30"/>
        <v>27</v>
      </c>
      <c r="AH49" s="12">
        <v>0</v>
      </c>
      <c r="AI49" s="8">
        <v>0</v>
      </c>
      <c r="AJ49" s="8">
        <v>0</v>
      </c>
      <c r="AK49" s="164">
        <f t="shared" si="31"/>
        <v>0</v>
      </c>
      <c r="AL49" s="12">
        <v>0</v>
      </c>
      <c r="AM49" s="8">
        <v>0</v>
      </c>
      <c r="AN49" s="8">
        <v>0</v>
      </c>
      <c r="AO49" s="164">
        <f t="shared" si="32"/>
        <v>0</v>
      </c>
      <c r="AP49" s="12">
        <v>0</v>
      </c>
      <c r="AQ49" s="8">
        <v>0</v>
      </c>
      <c r="AR49" s="8">
        <v>0</v>
      </c>
      <c r="AS49" s="164">
        <f t="shared" si="33"/>
        <v>0</v>
      </c>
      <c r="AT49" s="12">
        <v>0</v>
      </c>
      <c r="AU49" s="8">
        <v>0</v>
      </c>
      <c r="AV49" s="8">
        <v>0</v>
      </c>
      <c r="AW49" s="164">
        <f t="shared" si="34"/>
        <v>0</v>
      </c>
      <c r="AX49" s="12">
        <v>0</v>
      </c>
      <c r="AY49" s="8">
        <v>0</v>
      </c>
      <c r="AZ49" s="8">
        <v>0</v>
      </c>
      <c r="BA49" s="164">
        <f t="shared" si="35"/>
        <v>0</v>
      </c>
      <c r="BB49" s="12">
        <v>0</v>
      </c>
      <c r="BC49" s="8">
        <v>0</v>
      </c>
      <c r="BD49" s="8">
        <v>0</v>
      </c>
      <c r="BE49" s="164">
        <f t="shared" si="36"/>
        <v>0</v>
      </c>
      <c r="BF49" s="28">
        <f t="shared" si="12"/>
        <v>139</v>
      </c>
    </row>
    <row r="50" spans="1:58" ht="15" customHeight="1">
      <c r="A50" s="591"/>
      <c r="B50" s="591"/>
      <c r="C50" s="591"/>
      <c r="D50" s="591"/>
      <c r="E50" s="769"/>
      <c r="F50" s="781">
        <v>100</v>
      </c>
      <c r="G50" s="781" t="s">
        <v>115</v>
      </c>
      <c r="H50" s="775"/>
      <c r="I50" s="174" t="s">
        <v>39</v>
      </c>
      <c r="J50" s="12">
        <v>0</v>
      </c>
      <c r="K50" s="8">
        <v>0</v>
      </c>
      <c r="L50" s="8">
        <v>0</v>
      </c>
      <c r="M50" s="164">
        <f t="shared" si="25"/>
        <v>0</v>
      </c>
      <c r="N50" s="12">
        <v>52</v>
      </c>
      <c r="O50" s="8">
        <v>23</v>
      </c>
      <c r="P50" s="8">
        <v>0</v>
      </c>
      <c r="Q50" s="164">
        <f t="shared" si="26"/>
        <v>75</v>
      </c>
      <c r="R50" s="12">
        <v>46</v>
      </c>
      <c r="S50" s="8">
        <v>22</v>
      </c>
      <c r="T50" s="8">
        <v>0</v>
      </c>
      <c r="U50" s="164">
        <f t="shared" si="27"/>
        <v>68</v>
      </c>
      <c r="V50" s="12">
        <v>39</v>
      </c>
      <c r="W50" s="8">
        <v>20</v>
      </c>
      <c r="X50" s="8">
        <v>0</v>
      </c>
      <c r="Y50" s="164">
        <f t="shared" si="28"/>
        <v>59</v>
      </c>
      <c r="Z50" s="12">
        <v>34</v>
      </c>
      <c r="AA50" s="8">
        <v>18</v>
      </c>
      <c r="AB50" s="8">
        <v>0</v>
      </c>
      <c r="AC50" s="164">
        <f t="shared" si="29"/>
        <v>52</v>
      </c>
      <c r="AD50" s="12">
        <v>33</v>
      </c>
      <c r="AE50" s="8">
        <v>17</v>
      </c>
      <c r="AF50" s="8">
        <v>0</v>
      </c>
      <c r="AG50" s="164">
        <f t="shared" si="30"/>
        <v>50</v>
      </c>
      <c r="AH50" s="12">
        <v>0</v>
      </c>
      <c r="AI50" s="8">
        <v>0</v>
      </c>
      <c r="AJ50" s="8">
        <v>0</v>
      </c>
      <c r="AK50" s="164">
        <f t="shared" si="31"/>
        <v>0</v>
      </c>
      <c r="AL50" s="12">
        <v>0</v>
      </c>
      <c r="AM50" s="8">
        <v>0</v>
      </c>
      <c r="AN50" s="8">
        <v>0</v>
      </c>
      <c r="AO50" s="164">
        <f t="shared" si="32"/>
        <v>0</v>
      </c>
      <c r="AP50" s="12">
        <v>0</v>
      </c>
      <c r="AQ50" s="8">
        <v>0</v>
      </c>
      <c r="AR50" s="8">
        <v>0</v>
      </c>
      <c r="AS50" s="164">
        <f t="shared" si="33"/>
        <v>0</v>
      </c>
      <c r="AT50" s="12">
        <v>0</v>
      </c>
      <c r="AU50" s="8">
        <v>0</v>
      </c>
      <c r="AV50" s="8">
        <v>0</v>
      </c>
      <c r="AW50" s="164">
        <f t="shared" si="34"/>
        <v>0</v>
      </c>
      <c r="AX50" s="12">
        <v>0</v>
      </c>
      <c r="AY50" s="8">
        <v>0</v>
      </c>
      <c r="AZ50" s="8">
        <v>0</v>
      </c>
      <c r="BA50" s="164">
        <f t="shared" si="35"/>
        <v>0</v>
      </c>
      <c r="BB50" s="12">
        <v>0</v>
      </c>
      <c r="BC50" s="8">
        <v>0</v>
      </c>
      <c r="BD50" s="8">
        <v>0</v>
      </c>
      <c r="BE50" s="164">
        <f t="shared" si="36"/>
        <v>0</v>
      </c>
      <c r="BF50" s="28">
        <f t="shared" si="12"/>
        <v>304</v>
      </c>
    </row>
    <row r="51" spans="1:58" ht="15" customHeight="1">
      <c r="A51" s="591"/>
      <c r="B51" s="591"/>
      <c r="C51" s="591"/>
      <c r="D51" s="591"/>
      <c r="E51" s="769"/>
      <c r="F51" s="781">
        <v>100</v>
      </c>
      <c r="G51" s="781" t="s">
        <v>115</v>
      </c>
      <c r="H51" s="775"/>
      <c r="I51" s="174" t="s">
        <v>40</v>
      </c>
      <c r="J51" s="12">
        <v>0</v>
      </c>
      <c r="K51" s="8">
        <v>0</v>
      </c>
      <c r="L51" s="8">
        <v>0</v>
      </c>
      <c r="M51" s="164">
        <f t="shared" si="25"/>
        <v>0</v>
      </c>
      <c r="N51" s="12">
        <v>1</v>
      </c>
      <c r="O51" s="8">
        <v>0</v>
      </c>
      <c r="P51" s="8">
        <v>0</v>
      </c>
      <c r="Q51" s="164">
        <f t="shared" si="26"/>
        <v>1</v>
      </c>
      <c r="R51" s="12">
        <v>0</v>
      </c>
      <c r="S51" s="8">
        <v>0</v>
      </c>
      <c r="T51" s="8">
        <v>0</v>
      </c>
      <c r="U51" s="164">
        <f t="shared" si="27"/>
        <v>0</v>
      </c>
      <c r="V51" s="12">
        <v>0</v>
      </c>
      <c r="W51" s="8">
        <v>0</v>
      </c>
      <c r="X51" s="8">
        <v>0</v>
      </c>
      <c r="Y51" s="164">
        <f t="shared" si="28"/>
        <v>0</v>
      </c>
      <c r="Z51" s="12">
        <v>0</v>
      </c>
      <c r="AA51" s="8">
        <v>0</v>
      </c>
      <c r="AB51" s="8">
        <v>0</v>
      </c>
      <c r="AC51" s="164">
        <f t="shared" si="29"/>
        <v>0</v>
      </c>
      <c r="AD51" s="12">
        <v>0</v>
      </c>
      <c r="AE51" s="8">
        <v>0</v>
      </c>
      <c r="AF51" s="8">
        <v>0</v>
      </c>
      <c r="AG51" s="164">
        <f t="shared" si="30"/>
        <v>0</v>
      </c>
      <c r="AH51" s="12">
        <v>0</v>
      </c>
      <c r="AI51" s="8">
        <v>0</v>
      </c>
      <c r="AJ51" s="8">
        <v>0</v>
      </c>
      <c r="AK51" s="164">
        <f t="shared" si="31"/>
        <v>0</v>
      </c>
      <c r="AL51" s="12">
        <v>0</v>
      </c>
      <c r="AM51" s="8">
        <v>0</v>
      </c>
      <c r="AN51" s="8">
        <v>0</v>
      </c>
      <c r="AO51" s="164">
        <f t="shared" si="32"/>
        <v>0</v>
      </c>
      <c r="AP51" s="12">
        <v>0</v>
      </c>
      <c r="AQ51" s="8">
        <v>0</v>
      </c>
      <c r="AR51" s="8">
        <v>0</v>
      </c>
      <c r="AS51" s="164">
        <f t="shared" si="33"/>
        <v>0</v>
      </c>
      <c r="AT51" s="12">
        <v>0</v>
      </c>
      <c r="AU51" s="8">
        <v>0</v>
      </c>
      <c r="AV51" s="8">
        <v>0</v>
      </c>
      <c r="AW51" s="164">
        <f t="shared" si="34"/>
        <v>0</v>
      </c>
      <c r="AX51" s="12">
        <v>0</v>
      </c>
      <c r="AY51" s="8">
        <v>0</v>
      </c>
      <c r="AZ51" s="8">
        <v>0</v>
      </c>
      <c r="BA51" s="164">
        <f t="shared" si="35"/>
        <v>0</v>
      </c>
      <c r="BB51" s="12">
        <v>0</v>
      </c>
      <c r="BC51" s="8">
        <v>0</v>
      </c>
      <c r="BD51" s="8">
        <v>0</v>
      </c>
      <c r="BE51" s="164">
        <f t="shared" si="36"/>
        <v>0</v>
      </c>
      <c r="BF51" s="28">
        <f t="shared" si="12"/>
        <v>1</v>
      </c>
    </row>
    <row r="52" spans="1:58" ht="39.75" customHeight="1">
      <c r="A52" s="591"/>
      <c r="B52" s="591"/>
      <c r="C52" s="591"/>
      <c r="D52" s="591"/>
      <c r="E52" s="769"/>
      <c r="F52" s="781">
        <v>100</v>
      </c>
      <c r="G52" s="781" t="s">
        <v>115</v>
      </c>
      <c r="H52" s="775"/>
      <c r="I52" s="331" t="s">
        <v>115</v>
      </c>
      <c r="J52" s="116">
        <f>SUM(J47:J51)</f>
        <v>0</v>
      </c>
      <c r="K52" s="138">
        <f>SUM(K47:K51)</f>
        <v>0</v>
      </c>
      <c r="L52" s="138">
        <f>SUM(L47:L51)</f>
        <v>0</v>
      </c>
      <c r="M52" s="164">
        <f t="shared" si="25"/>
        <v>0</v>
      </c>
      <c r="N52" s="116">
        <f>SUM(N47:N51)</f>
        <v>71</v>
      </c>
      <c r="O52" s="138">
        <f>SUM(O47:O51)</f>
        <v>34</v>
      </c>
      <c r="P52" s="138">
        <f>SUM(P47:P51)</f>
        <v>0</v>
      </c>
      <c r="Q52" s="164">
        <f t="shared" si="26"/>
        <v>105</v>
      </c>
      <c r="R52" s="116">
        <f>SUM(R47:R51)</f>
        <v>64</v>
      </c>
      <c r="S52" s="138">
        <f>SUM(S47:S51)</f>
        <v>32</v>
      </c>
      <c r="T52" s="138">
        <f>SUM(T47:T51)</f>
        <v>0</v>
      </c>
      <c r="U52" s="164">
        <f t="shared" si="27"/>
        <v>96</v>
      </c>
      <c r="V52" s="116">
        <f>SUM(V47:V51)</f>
        <v>57</v>
      </c>
      <c r="W52" s="138">
        <f>SUM(W47:W51)</f>
        <v>30</v>
      </c>
      <c r="X52" s="138">
        <f>SUM(X47:X51)</f>
        <v>0</v>
      </c>
      <c r="Y52" s="164">
        <f t="shared" si="28"/>
        <v>87</v>
      </c>
      <c r="Z52" s="116">
        <f>SUM(Z47:Z51)</f>
        <v>52</v>
      </c>
      <c r="AA52" s="138">
        <f>SUM(AA47:AA51)</f>
        <v>27</v>
      </c>
      <c r="AB52" s="138">
        <f>SUM(AB47:AB51)</f>
        <v>0</v>
      </c>
      <c r="AC52" s="164">
        <f t="shared" si="29"/>
        <v>79</v>
      </c>
      <c r="AD52" s="116">
        <f>SUM(AD47:AD51)</f>
        <v>51</v>
      </c>
      <c r="AE52" s="138">
        <f>SUM(AE47:AE51)</f>
        <v>26</v>
      </c>
      <c r="AF52" s="138">
        <f>SUM(AF47:AF51)</f>
        <v>0</v>
      </c>
      <c r="AG52" s="164">
        <f t="shared" si="30"/>
        <v>77</v>
      </c>
      <c r="AH52" s="116">
        <f>SUM(AH47:AH51)</f>
        <v>0</v>
      </c>
      <c r="AI52" s="138">
        <f>SUM(AI47:AI51)</f>
        <v>0</v>
      </c>
      <c r="AJ52" s="138">
        <f>SUM(AJ47:AJ51)</f>
        <v>0</v>
      </c>
      <c r="AK52" s="164">
        <f t="shared" si="31"/>
        <v>0</v>
      </c>
      <c r="AL52" s="116">
        <f>SUM(AL47:AL51)</f>
        <v>0</v>
      </c>
      <c r="AM52" s="138">
        <f>SUM(AM47:AM51)</f>
        <v>0</v>
      </c>
      <c r="AN52" s="138">
        <f>SUM(AN47:AN51)</f>
        <v>0</v>
      </c>
      <c r="AO52" s="164">
        <f t="shared" si="32"/>
        <v>0</v>
      </c>
      <c r="AP52" s="116">
        <f>SUM(AP47:AP51)</f>
        <v>0</v>
      </c>
      <c r="AQ52" s="138">
        <f>SUM(AQ47:AQ51)</f>
        <v>0</v>
      </c>
      <c r="AR52" s="138">
        <f>SUM(AR47:AR51)</f>
        <v>0</v>
      </c>
      <c r="AS52" s="164">
        <f t="shared" si="33"/>
        <v>0</v>
      </c>
      <c r="AT52" s="116">
        <f>SUM(AT47:AT51)</f>
        <v>0</v>
      </c>
      <c r="AU52" s="138">
        <f>SUM(AU47:AU51)</f>
        <v>0</v>
      </c>
      <c r="AV52" s="138">
        <f>SUM(AV47:AV51)</f>
        <v>0</v>
      </c>
      <c r="AW52" s="164">
        <f t="shared" si="34"/>
        <v>0</v>
      </c>
      <c r="AX52" s="116">
        <f>SUM(AX47:AX51)</f>
        <v>0</v>
      </c>
      <c r="AY52" s="138">
        <f>SUM(AY47:AY51)</f>
        <v>0</v>
      </c>
      <c r="AZ52" s="138">
        <f>SUM(AZ47:AZ51)</f>
        <v>0</v>
      </c>
      <c r="BA52" s="164">
        <f t="shared" si="35"/>
        <v>0</v>
      </c>
      <c r="BB52" s="116">
        <f>SUM(BB47:BB51)</f>
        <v>0</v>
      </c>
      <c r="BC52" s="138">
        <f>SUM(BC47:BC51)</f>
        <v>0</v>
      </c>
      <c r="BD52" s="138">
        <f>SUM(BD47:BD51)</f>
        <v>0</v>
      </c>
      <c r="BE52" s="164">
        <f t="shared" si="36"/>
        <v>0</v>
      </c>
      <c r="BF52" s="166">
        <f>AG52+AC52+Y52+U52+Q52+M52+AK52+AO52+AS52+AW52+BA52+BE52</f>
        <v>444</v>
      </c>
    </row>
    <row r="53" spans="1:58" ht="15" customHeight="1">
      <c r="A53" s="591"/>
      <c r="B53" s="591"/>
      <c r="C53" s="591"/>
      <c r="D53" s="591"/>
      <c r="E53" s="769"/>
      <c r="F53" s="781">
        <v>100</v>
      </c>
      <c r="G53" s="781" t="s">
        <v>115</v>
      </c>
      <c r="H53" s="776" t="s">
        <v>41</v>
      </c>
      <c r="I53" s="174" t="s">
        <v>42</v>
      </c>
      <c r="J53" s="39">
        <v>0</v>
      </c>
      <c r="K53" s="24">
        <v>0</v>
      </c>
      <c r="L53" s="8">
        <v>0</v>
      </c>
      <c r="M53" s="19">
        <f t="shared" si="25"/>
        <v>0</v>
      </c>
      <c r="N53" s="39">
        <v>65</v>
      </c>
      <c r="O53" s="24">
        <v>32</v>
      </c>
      <c r="P53" s="8">
        <v>0</v>
      </c>
      <c r="Q53" s="19">
        <f t="shared" si="26"/>
        <v>97</v>
      </c>
      <c r="R53" s="39">
        <v>58</v>
      </c>
      <c r="S53" s="24">
        <v>30</v>
      </c>
      <c r="T53" s="8">
        <v>0</v>
      </c>
      <c r="U53" s="19">
        <f t="shared" si="27"/>
        <v>88</v>
      </c>
      <c r="V53" s="39">
        <v>51</v>
      </c>
      <c r="W53" s="24">
        <v>28</v>
      </c>
      <c r="X53" s="8">
        <v>0</v>
      </c>
      <c r="Y53" s="19">
        <f t="shared" si="28"/>
        <v>79</v>
      </c>
      <c r="Z53" s="39">
        <v>46</v>
      </c>
      <c r="AA53" s="24">
        <v>25</v>
      </c>
      <c r="AB53" s="8">
        <v>0</v>
      </c>
      <c r="AC53" s="19">
        <f t="shared" si="29"/>
        <v>71</v>
      </c>
      <c r="AD53" s="39">
        <v>45</v>
      </c>
      <c r="AE53" s="24">
        <v>23</v>
      </c>
      <c r="AF53" s="8">
        <v>0</v>
      </c>
      <c r="AG53" s="19">
        <f t="shared" si="30"/>
        <v>68</v>
      </c>
      <c r="AH53" s="39">
        <v>0</v>
      </c>
      <c r="AI53" s="24">
        <v>0</v>
      </c>
      <c r="AJ53" s="8">
        <v>0</v>
      </c>
      <c r="AK53" s="19">
        <f t="shared" si="31"/>
        <v>0</v>
      </c>
      <c r="AL53" s="39">
        <v>0</v>
      </c>
      <c r="AM53" s="24">
        <v>0</v>
      </c>
      <c r="AN53" s="8">
        <v>0</v>
      </c>
      <c r="AO53" s="19">
        <f t="shared" si="32"/>
        <v>0</v>
      </c>
      <c r="AP53" s="39">
        <v>0</v>
      </c>
      <c r="AQ53" s="24">
        <v>0</v>
      </c>
      <c r="AR53" s="8">
        <v>0</v>
      </c>
      <c r="AS53" s="19">
        <f t="shared" si="33"/>
        <v>0</v>
      </c>
      <c r="AT53" s="39">
        <v>0</v>
      </c>
      <c r="AU53" s="24">
        <v>0</v>
      </c>
      <c r="AV53" s="8">
        <v>0</v>
      </c>
      <c r="AW53" s="19">
        <f t="shared" si="34"/>
        <v>0</v>
      </c>
      <c r="AX53" s="39">
        <v>0</v>
      </c>
      <c r="AY53" s="24">
        <v>0</v>
      </c>
      <c r="AZ53" s="8">
        <v>0</v>
      </c>
      <c r="BA53" s="19">
        <f t="shared" si="35"/>
        <v>0</v>
      </c>
      <c r="BB53" s="39">
        <v>0</v>
      </c>
      <c r="BC53" s="24">
        <v>0</v>
      </c>
      <c r="BD53" s="8">
        <v>0</v>
      </c>
      <c r="BE53" s="19">
        <f t="shared" si="36"/>
        <v>0</v>
      </c>
      <c r="BF53" s="28">
        <f t="shared" si="12"/>
        <v>403</v>
      </c>
    </row>
    <row r="54" spans="1:58" ht="15" customHeight="1">
      <c r="A54" s="591"/>
      <c r="B54" s="591"/>
      <c r="C54" s="591"/>
      <c r="D54" s="591"/>
      <c r="E54" s="769"/>
      <c r="F54" s="781">
        <v>100</v>
      </c>
      <c r="G54" s="781" t="s">
        <v>115</v>
      </c>
      <c r="H54" s="776"/>
      <c r="I54" s="177" t="s">
        <v>43</v>
      </c>
      <c r="J54" s="12">
        <v>0</v>
      </c>
      <c r="K54" s="8">
        <v>0</v>
      </c>
      <c r="L54" s="9">
        <v>0</v>
      </c>
      <c r="M54" s="19">
        <f t="shared" si="25"/>
        <v>0</v>
      </c>
      <c r="N54" s="12">
        <v>6</v>
      </c>
      <c r="O54" s="8">
        <v>2</v>
      </c>
      <c r="P54" s="9">
        <v>0</v>
      </c>
      <c r="Q54" s="19">
        <f t="shared" si="26"/>
        <v>8</v>
      </c>
      <c r="R54" s="12">
        <v>6</v>
      </c>
      <c r="S54" s="8">
        <v>2</v>
      </c>
      <c r="T54" s="9">
        <v>0</v>
      </c>
      <c r="U54" s="19">
        <f t="shared" si="27"/>
        <v>8</v>
      </c>
      <c r="V54" s="12">
        <v>6</v>
      </c>
      <c r="W54" s="8">
        <v>2</v>
      </c>
      <c r="X54" s="9">
        <v>0</v>
      </c>
      <c r="Y54" s="19">
        <f t="shared" si="28"/>
        <v>8</v>
      </c>
      <c r="Z54" s="12">
        <v>6</v>
      </c>
      <c r="AA54" s="8">
        <v>2</v>
      </c>
      <c r="AB54" s="9">
        <v>0</v>
      </c>
      <c r="AC54" s="19">
        <f t="shared" si="29"/>
        <v>8</v>
      </c>
      <c r="AD54" s="12">
        <v>6</v>
      </c>
      <c r="AE54" s="8">
        <v>2</v>
      </c>
      <c r="AF54" s="9">
        <v>0</v>
      </c>
      <c r="AG54" s="19">
        <f t="shared" si="30"/>
        <v>8</v>
      </c>
      <c r="AH54" s="12">
        <v>0</v>
      </c>
      <c r="AI54" s="8">
        <v>0</v>
      </c>
      <c r="AJ54" s="9">
        <v>0</v>
      </c>
      <c r="AK54" s="19">
        <f t="shared" si="31"/>
        <v>0</v>
      </c>
      <c r="AL54" s="12">
        <v>0</v>
      </c>
      <c r="AM54" s="8">
        <v>0</v>
      </c>
      <c r="AN54" s="9">
        <v>0</v>
      </c>
      <c r="AO54" s="19">
        <f t="shared" si="32"/>
        <v>0</v>
      </c>
      <c r="AP54" s="12">
        <v>0</v>
      </c>
      <c r="AQ54" s="8">
        <v>0</v>
      </c>
      <c r="AR54" s="9">
        <v>0</v>
      </c>
      <c r="AS54" s="19">
        <f t="shared" si="33"/>
        <v>0</v>
      </c>
      <c r="AT54" s="12">
        <v>0</v>
      </c>
      <c r="AU54" s="8">
        <v>0</v>
      </c>
      <c r="AV54" s="9">
        <v>0</v>
      </c>
      <c r="AW54" s="19">
        <f t="shared" si="34"/>
        <v>0</v>
      </c>
      <c r="AX54" s="12">
        <v>0</v>
      </c>
      <c r="AY54" s="8">
        <v>0</v>
      </c>
      <c r="AZ54" s="9">
        <v>0</v>
      </c>
      <c r="BA54" s="19">
        <f t="shared" si="35"/>
        <v>0</v>
      </c>
      <c r="BB54" s="12">
        <v>0</v>
      </c>
      <c r="BC54" s="8">
        <v>0</v>
      </c>
      <c r="BD54" s="9">
        <v>0</v>
      </c>
      <c r="BE54" s="19">
        <f t="shared" si="36"/>
        <v>0</v>
      </c>
      <c r="BF54" s="28">
        <f t="shared" si="12"/>
        <v>40</v>
      </c>
    </row>
    <row r="55" spans="1:58" ht="15" customHeight="1">
      <c r="A55" s="591"/>
      <c r="B55" s="591"/>
      <c r="C55" s="591"/>
      <c r="D55" s="591"/>
      <c r="E55" s="769"/>
      <c r="F55" s="781">
        <v>100</v>
      </c>
      <c r="G55" s="781" t="s">
        <v>115</v>
      </c>
      <c r="H55" s="775" t="s">
        <v>44</v>
      </c>
      <c r="I55" s="174" t="s">
        <v>45</v>
      </c>
      <c r="J55" s="12">
        <v>0</v>
      </c>
      <c r="K55" s="8">
        <v>0</v>
      </c>
      <c r="L55" s="9">
        <v>0</v>
      </c>
      <c r="M55" s="19">
        <f t="shared" si="25"/>
        <v>0</v>
      </c>
      <c r="N55" s="12">
        <v>0</v>
      </c>
      <c r="O55" s="8">
        <v>0</v>
      </c>
      <c r="P55" s="9">
        <v>0</v>
      </c>
      <c r="Q55" s="19">
        <f t="shared" si="26"/>
        <v>0</v>
      </c>
      <c r="R55" s="12">
        <v>0</v>
      </c>
      <c r="S55" s="8">
        <v>0</v>
      </c>
      <c r="T55" s="9">
        <v>0</v>
      </c>
      <c r="U55" s="19">
        <f t="shared" si="27"/>
        <v>0</v>
      </c>
      <c r="V55" s="12">
        <v>0</v>
      </c>
      <c r="W55" s="8">
        <v>0</v>
      </c>
      <c r="X55" s="9">
        <v>0</v>
      </c>
      <c r="Y55" s="19">
        <f t="shared" si="28"/>
        <v>0</v>
      </c>
      <c r="Z55" s="12">
        <v>0</v>
      </c>
      <c r="AA55" s="8">
        <v>0</v>
      </c>
      <c r="AB55" s="9">
        <v>0</v>
      </c>
      <c r="AC55" s="19">
        <f t="shared" si="29"/>
        <v>0</v>
      </c>
      <c r="AD55" s="12">
        <v>0</v>
      </c>
      <c r="AE55" s="8">
        <v>0</v>
      </c>
      <c r="AF55" s="9">
        <v>0</v>
      </c>
      <c r="AG55" s="19">
        <f t="shared" si="30"/>
        <v>0</v>
      </c>
      <c r="AH55" s="12">
        <v>0</v>
      </c>
      <c r="AI55" s="8">
        <v>0</v>
      </c>
      <c r="AJ55" s="9">
        <v>0</v>
      </c>
      <c r="AK55" s="19">
        <f t="shared" si="31"/>
        <v>0</v>
      </c>
      <c r="AL55" s="12">
        <v>0</v>
      </c>
      <c r="AM55" s="8">
        <v>0</v>
      </c>
      <c r="AN55" s="9">
        <v>0</v>
      </c>
      <c r="AO55" s="19">
        <f t="shared" si="32"/>
        <v>0</v>
      </c>
      <c r="AP55" s="12">
        <v>0</v>
      </c>
      <c r="AQ55" s="8">
        <v>0</v>
      </c>
      <c r="AR55" s="9">
        <v>0</v>
      </c>
      <c r="AS55" s="19">
        <f t="shared" si="33"/>
        <v>0</v>
      </c>
      <c r="AT55" s="12">
        <v>0</v>
      </c>
      <c r="AU55" s="8">
        <v>0</v>
      </c>
      <c r="AV55" s="9">
        <v>0</v>
      </c>
      <c r="AW55" s="19">
        <f t="shared" si="34"/>
        <v>0</v>
      </c>
      <c r="AX55" s="12">
        <v>0</v>
      </c>
      <c r="AY55" s="8">
        <v>0</v>
      </c>
      <c r="AZ55" s="9">
        <v>0</v>
      </c>
      <c r="BA55" s="19">
        <f t="shared" si="35"/>
        <v>0</v>
      </c>
      <c r="BB55" s="12">
        <v>0</v>
      </c>
      <c r="BC55" s="8">
        <v>0</v>
      </c>
      <c r="BD55" s="9">
        <v>0</v>
      </c>
      <c r="BE55" s="19">
        <f t="shared" si="36"/>
        <v>0</v>
      </c>
      <c r="BF55" s="28">
        <f t="shared" si="12"/>
        <v>0</v>
      </c>
    </row>
    <row r="56" spans="1:58" ht="15.75" customHeight="1" thickBot="1">
      <c r="A56" s="591"/>
      <c r="B56" s="591"/>
      <c r="C56" s="591"/>
      <c r="D56" s="591"/>
      <c r="E56" s="770"/>
      <c r="F56" s="782">
        <v>100</v>
      </c>
      <c r="G56" s="782" t="s">
        <v>115</v>
      </c>
      <c r="H56" s="777"/>
      <c r="I56" s="175" t="s">
        <v>46</v>
      </c>
      <c r="J56" s="14">
        <v>0</v>
      </c>
      <c r="K56" s="15">
        <v>0</v>
      </c>
      <c r="L56" s="118">
        <v>0</v>
      </c>
      <c r="M56" s="167">
        <f t="shared" si="25"/>
        <v>0</v>
      </c>
      <c r="N56" s="14">
        <v>0</v>
      </c>
      <c r="O56" s="15">
        <v>0</v>
      </c>
      <c r="P56" s="118">
        <v>0</v>
      </c>
      <c r="Q56" s="167">
        <f t="shared" si="26"/>
        <v>0</v>
      </c>
      <c r="R56" s="14">
        <v>0</v>
      </c>
      <c r="S56" s="15">
        <v>0</v>
      </c>
      <c r="T56" s="118">
        <v>0</v>
      </c>
      <c r="U56" s="167">
        <f t="shared" si="27"/>
        <v>0</v>
      </c>
      <c r="V56" s="14">
        <v>0</v>
      </c>
      <c r="W56" s="15">
        <v>0</v>
      </c>
      <c r="X56" s="118">
        <v>0</v>
      </c>
      <c r="Y56" s="167">
        <f t="shared" si="28"/>
        <v>0</v>
      </c>
      <c r="Z56" s="14">
        <v>0</v>
      </c>
      <c r="AA56" s="15">
        <v>0</v>
      </c>
      <c r="AB56" s="118">
        <v>0</v>
      </c>
      <c r="AC56" s="167">
        <f t="shared" si="29"/>
        <v>0</v>
      </c>
      <c r="AD56" s="14">
        <v>0</v>
      </c>
      <c r="AE56" s="15">
        <v>0</v>
      </c>
      <c r="AF56" s="118">
        <v>0</v>
      </c>
      <c r="AG56" s="167">
        <f t="shared" si="30"/>
        <v>0</v>
      </c>
      <c r="AH56" s="14">
        <v>0</v>
      </c>
      <c r="AI56" s="15">
        <v>0</v>
      </c>
      <c r="AJ56" s="118">
        <v>0</v>
      </c>
      <c r="AK56" s="167">
        <f t="shared" si="31"/>
        <v>0</v>
      </c>
      <c r="AL56" s="14">
        <v>0</v>
      </c>
      <c r="AM56" s="15">
        <v>0</v>
      </c>
      <c r="AN56" s="118">
        <v>0</v>
      </c>
      <c r="AO56" s="167">
        <f t="shared" si="32"/>
        <v>0</v>
      </c>
      <c r="AP56" s="14">
        <v>0</v>
      </c>
      <c r="AQ56" s="15">
        <v>0</v>
      </c>
      <c r="AR56" s="118">
        <v>0</v>
      </c>
      <c r="AS56" s="167">
        <f t="shared" si="33"/>
        <v>0</v>
      </c>
      <c r="AT56" s="14">
        <v>0</v>
      </c>
      <c r="AU56" s="15">
        <v>0</v>
      </c>
      <c r="AV56" s="118">
        <v>0</v>
      </c>
      <c r="AW56" s="167">
        <f t="shared" si="34"/>
        <v>0</v>
      </c>
      <c r="AX56" s="14">
        <v>0</v>
      </c>
      <c r="AY56" s="15">
        <v>0</v>
      </c>
      <c r="AZ56" s="118">
        <v>0</v>
      </c>
      <c r="BA56" s="167">
        <f t="shared" si="35"/>
        <v>0</v>
      </c>
      <c r="BB56" s="14">
        <v>0</v>
      </c>
      <c r="BC56" s="15">
        <v>0</v>
      </c>
      <c r="BD56" s="118">
        <v>0</v>
      </c>
      <c r="BE56" s="167">
        <f t="shared" si="36"/>
        <v>0</v>
      </c>
      <c r="BF56" s="29">
        <f t="shared" si="12"/>
        <v>0</v>
      </c>
    </row>
    <row r="57" spans="1:58" ht="15" customHeight="1">
      <c r="A57" s="591"/>
      <c r="B57" s="591"/>
      <c r="C57" s="591"/>
      <c r="D57" s="591"/>
      <c r="E57" s="768" t="s">
        <v>116</v>
      </c>
      <c r="F57" s="781">
        <v>300</v>
      </c>
      <c r="G57" s="781" t="s">
        <v>117</v>
      </c>
      <c r="H57" s="774" t="s">
        <v>35</v>
      </c>
      <c r="I57" s="173" t="s">
        <v>118</v>
      </c>
      <c r="J57" s="10">
        <v>0</v>
      </c>
      <c r="K57" s="11">
        <v>0</v>
      </c>
      <c r="L57" s="11">
        <v>0</v>
      </c>
      <c r="M57" s="163">
        <f t="shared" si="25"/>
        <v>0</v>
      </c>
      <c r="N57" s="10">
        <v>0</v>
      </c>
      <c r="O57" s="11">
        <v>0</v>
      </c>
      <c r="P57" s="11">
        <v>0</v>
      </c>
      <c r="Q57" s="163">
        <f t="shared" si="26"/>
        <v>0</v>
      </c>
      <c r="R57" s="10">
        <v>0</v>
      </c>
      <c r="S57" s="11">
        <v>0</v>
      </c>
      <c r="T57" s="11">
        <v>0</v>
      </c>
      <c r="U57" s="163">
        <f t="shared" si="27"/>
        <v>0</v>
      </c>
      <c r="V57" s="10">
        <v>0</v>
      </c>
      <c r="W57" s="11">
        <v>0</v>
      </c>
      <c r="X57" s="11">
        <v>0</v>
      </c>
      <c r="Y57" s="163">
        <f t="shared" si="28"/>
        <v>0</v>
      </c>
      <c r="Z57" s="10">
        <v>0</v>
      </c>
      <c r="AA57" s="11">
        <v>0</v>
      </c>
      <c r="AB57" s="11">
        <v>0</v>
      </c>
      <c r="AC57" s="163">
        <f t="shared" si="29"/>
        <v>0</v>
      </c>
      <c r="AD57" s="10">
        <v>0</v>
      </c>
      <c r="AE57" s="11">
        <v>0</v>
      </c>
      <c r="AF57" s="11">
        <v>0</v>
      </c>
      <c r="AG57" s="163">
        <f t="shared" si="30"/>
        <v>0</v>
      </c>
      <c r="AH57" s="10">
        <v>0</v>
      </c>
      <c r="AI57" s="11">
        <v>0</v>
      </c>
      <c r="AJ57" s="11">
        <v>0</v>
      </c>
      <c r="AK57" s="163">
        <f t="shared" si="31"/>
        <v>0</v>
      </c>
      <c r="AL57" s="10">
        <v>0</v>
      </c>
      <c r="AM57" s="11">
        <v>0</v>
      </c>
      <c r="AN57" s="11">
        <v>0</v>
      </c>
      <c r="AO57" s="163">
        <f t="shared" si="32"/>
        <v>0</v>
      </c>
      <c r="AP57" s="10">
        <v>0</v>
      </c>
      <c r="AQ57" s="11">
        <v>0</v>
      </c>
      <c r="AR57" s="11">
        <v>0</v>
      </c>
      <c r="AS57" s="163">
        <f t="shared" si="33"/>
        <v>0</v>
      </c>
      <c r="AT57" s="10">
        <v>0</v>
      </c>
      <c r="AU57" s="11">
        <v>0</v>
      </c>
      <c r="AV57" s="11">
        <v>0</v>
      </c>
      <c r="AW57" s="163">
        <f t="shared" si="34"/>
        <v>0</v>
      </c>
      <c r="AX57" s="10">
        <v>0</v>
      </c>
      <c r="AY57" s="11">
        <v>0</v>
      </c>
      <c r="AZ57" s="11">
        <v>0</v>
      </c>
      <c r="BA57" s="163">
        <f t="shared" si="35"/>
        <v>0</v>
      </c>
      <c r="BB57" s="10">
        <v>0</v>
      </c>
      <c r="BC57" s="11">
        <v>0</v>
      </c>
      <c r="BD57" s="11">
        <v>0</v>
      </c>
      <c r="BE57" s="163">
        <f t="shared" si="36"/>
        <v>0</v>
      </c>
      <c r="BF57" s="27">
        <f t="shared" si="12"/>
        <v>0</v>
      </c>
    </row>
    <row r="58" spans="1:58" ht="15" customHeight="1">
      <c r="A58" s="591"/>
      <c r="B58" s="591"/>
      <c r="C58" s="591"/>
      <c r="D58" s="591"/>
      <c r="E58" s="769"/>
      <c r="F58" s="781">
        <v>100</v>
      </c>
      <c r="G58" s="781" t="s">
        <v>115</v>
      </c>
      <c r="H58" s="775"/>
      <c r="I58" s="174" t="s">
        <v>119</v>
      </c>
      <c r="J58" s="12">
        <v>0</v>
      </c>
      <c r="K58" s="8">
        <v>0</v>
      </c>
      <c r="L58" s="8">
        <v>0</v>
      </c>
      <c r="M58" s="164">
        <f t="shared" si="25"/>
        <v>0</v>
      </c>
      <c r="N58" s="12">
        <v>0</v>
      </c>
      <c r="O58" s="8">
        <v>0</v>
      </c>
      <c r="P58" s="8">
        <v>0</v>
      </c>
      <c r="Q58" s="164">
        <f t="shared" si="26"/>
        <v>0</v>
      </c>
      <c r="R58" s="12">
        <v>0</v>
      </c>
      <c r="S58" s="8">
        <v>0</v>
      </c>
      <c r="T58" s="8">
        <v>0</v>
      </c>
      <c r="U58" s="164">
        <f t="shared" si="27"/>
        <v>0</v>
      </c>
      <c r="V58" s="12">
        <v>0</v>
      </c>
      <c r="W58" s="8">
        <v>0</v>
      </c>
      <c r="X58" s="8">
        <v>0</v>
      </c>
      <c r="Y58" s="164">
        <f t="shared" si="28"/>
        <v>0</v>
      </c>
      <c r="Z58" s="12">
        <v>0</v>
      </c>
      <c r="AA58" s="8">
        <v>0</v>
      </c>
      <c r="AB58" s="8">
        <v>0</v>
      </c>
      <c r="AC58" s="164">
        <f t="shared" si="29"/>
        <v>0</v>
      </c>
      <c r="AD58" s="12">
        <v>0</v>
      </c>
      <c r="AE58" s="8">
        <v>0</v>
      </c>
      <c r="AF58" s="8">
        <v>0</v>
      </c>
      <c r="AG58" s="164">
        <f t="shared" si="30"/>
        <v>0</v>
      </c>
      <c r="AH58" s="12">
        <v>0</v>
      </c>
      <c r="AI58" s="8">
        <v>0</v>
      </c>
      <c r="AJ58" s="8">
        <v>0</v>
      </c>
      <c r="AK58" s="164">
        <f t="shared" si="31"/>
        <v>0</v>
      </c>
      <c r="AL58" s="12">
        <v>0</v>
      </c>
      <c r="AM58" s="8">
        <v>0</v>
      </c>
      <c r="AN58" s="8">
        <v>0</v>
      </c>
      <c r="AO58" s="164">
        <f t="shared" si="32"/>
        <v>0</v>
      </c>
      <c r="AP58" s="12">
        <v>0</v>
      </c>
      <c r="AQ58" s="8">
        <v>0</v>
      </c>
      <c r="AR58" s="8">
        <v>0</v>
      </c>
      <c r="AS58" s="164">
        <f t="shared" si="33"/>
        <v>0</v>
      </c>
      <c r="AT58" s="12">
        <v>0</v>
      </c>
      <c r="AU58" s="8">
        <v>0</v>
      </c>
      <c r="AV58" s="8">
        <v>0</v>
      </c>
      <c r="AW58" s="164">
        <f t="shared" si="34"/>
        <v>0</v>
      </c>
      <c r="AX58" s="12">
        <v>0</v>
      </c>
      <c r="AY58" s="8">
        <v>0</v>
      </c>
      <c r="AZ58" s="8">
        <v>0</v>
      </c>
      <c r="BA58" s="164">
        <f t="shared" si="35"/>
        <v>0</v>
      </c>
      <c r="BB58" s="12">
        <v>0</v>
      </c>
      <c r="BC58" s="8">
        <v>0</v>
      </c>
      <c r="BD58" s="8">
        <v>0</v>
      </c>
      <c r="BE58" s="164">
        <f t="shared" si="36"/>
        <v>0</v>
      </c>
      <c r="BF58" s="28">
        <f t="shared" si="12"/>
        <v>0</v>
      </c>
    </row>
    <row r="59" spans="1:58" ht="15" customHeight="1">
      <c r="A59" s="591"/>
      <c r="B59" s="591"/>
      <c r="C59" s="591"/>
      <c r="D59" s="591"/>
      <c r="E59" s="769"/>
      <c r="F59" s="781">
        <v>100</v>
      </c>
      <c r="G59" s="781" t="s">
        <v>115</v>
      </c>
      <c r="H59" s="775"/>
      <c r="I59" s="174" t="s">
        <v>38</v>
      </c>
      <c r="J59" s="12">
        <v>85</v>
      </c>
      <c r="K59" s="8">
        <v>55</v>
      </c>
      <c r="L59" s="8">
        <v>0</v>
      </c>
      <c r="M59" s="164">
        <f t="shared" si="25"/>
        <v>140</v>
      </c>
      <c r="N59" s="12">
        <v>0</v>
      </c>
      <c r="O59" s="8">
        <v>0</v>
      </c>
      <c r="P59" s="8">
        <v>0</v>
      </c>
      <c r="Q59" s="164">
        <f t="shared" si="26"/>
        <v>0</v>
      </c>
      <c r="R59" s="12">
        <v>0</v>
      </c>
      <c r="S59" s="8">
        <v>0</v>
      </c>
      <c r="T59" s="8">
        <v>0</v>
      </c>
      <c r="U59" s="164">
        <f t="shared" si="27"/>
        <v>0</v>
      </c>
      <c r="V59" s="12">
        <v>0</v>
      </c>
      <c r="W59" s="8">
        <v>0</v>
      </c>
      <c r="X59" s="8">
        <v>0</v>
      </c>
      <c r="Y59" s="164">
        <f t="shared" si="28"/>
        <v>0</v>
      </c>
      <c r="Z59" s="12">
        <v>0</v>
      </c>
      <c r="AA59" s="8">
        <v>0</v>
      </c>
      <c r="AB59" s="8">
        <v>0</v>
      </c>
      <c r="AC59" s="164">
        <f t="shared" si="29"/>
        <v>0</v>
      </c>
      <c r="AD59" s="12">
        <v>0</v>
      </c>
      <c r="AE59" s="8">
        <v>0</v>
      </c>
      <c r="AF59" s="8">
        <v>0</v>
      </c>
      <c r="AG59" s="164">
        <f t="shared" si="30"/>
        <v>0</v>
      </c>
      <c r="AH59" s="12">
        <v>0</v>
      </c>
      <c r="AI59" s="8">
        <v>0</v>
      </c>
      <c r="AJ59" s="8">
        <v>0</v>
      </c>
      <c r="AK59" s="164">
        <f t="shared" si="31"/>
        <v>0</v>
      </c>
      <c r="AL59" s="12">
        <v>0</v>
      </c>
      <c r="AM59" s="8">
        <v>0</v>
      </c>
      <c r="AN59" s="8">
        <v>0</v>
      </c>
      <c r="AO59" s="164">
        <f t="shared" si="32"/>
        <v>0</v>
      </c>
      <c r="AP59" s="12">
        <v>0</v>
      </c>
      <c r="AQ59" s="8">
        <v>0</v>
      </c>
      <c r="AR59" s="8">
        <v>0</v>
      </c>
      <c r="AS59" s="164">
        <f t="shared" si="33"/>
        <v>0</v>
      </c>
      <c r="AT59" s="12">
        <v>0</v>
      </c>
      <c r="AU59" s="8">
        <v>0</v>
      </c>
      <c r="AV59" s="8">
        <v>0</v>
      </c>
      <c r="AW59" s="164">
        <f t="shared" si="34"/>
        <v>0</v>
      </c>
      <c r="AX59" s="12">
        <v>0</v>
      </c>
      <c r="AY59" s="8">
        <v>0</v>
      </c>
      <c r="AZ59" s="8">
        <v>0</v>
      </c>
      <c r="BA59" s="164">
        <f t="shared" si="35"/>
        <v>0</v>
      </c>
      <c r="BB59" s="12">
        <v>0</v>
      </c>
      <c r="BC59" s="8">
        <v>0</v>
      </c>
      <c r="BD59" s="8">
        <v>0</v>
      </c>
      <c r="BE59" s="164">
        <f t="shared" si="36"/>
        <v>0</v>
      </c>
      <c r="BF59" s="28">
        <f t="shared" si="12"/>
        <v>140</v>
      </c>
    </row>
    <row r="60" spans="1:58" ht="15" customHeight="1">
      <c r="A60" s="591"/>
      <c r="B60" s="591"/>
      <c r="C60" s="591"/>
      <c r="D60" s="591"/>
      <c r="E60" s="769"/>
      <c r="F60" s="781">
        <v>100</v>
      </c>
      <c r="G60" s="781" t="s">
        <v>115</v>
      </c>
      <c r="H60" s="775"/>
      <c r="I60" s="174" t="s">
        <v>120</v>
      </c>
      <c r="J60" s="12">
        <v>68</v>
      </c>
      <c r="K60" s="8">
        <v>44</v>
      </c>
      <c r="L60" s="8">
        <v>0</v>
      </c>
      <c r="M60" s="164">
        <f t="shared" si="25"/>
        <v>112</v>
      </c>
      <c r="N60" s="12">
        <v>0</v>
      </c>
      <c r="O60" s="8">
        <v>0</v>
      </c>
      <c r="P60" s="8">
        <v>0</v>
      </c>
      <c r="Q60" s="164">
        <f t="shared" si="26"/>
        <v>0</v>
      </c>
      <c r="R60" s="12">
        <v>0</v>
      </c>
      <c r="S60" s="8">
        <v>0</v>
      </c>
      <c r="T60" s="8">
        <v>0</v>
      </c>
      <c r="U60" s="164">
        <f t="shared" si="27"/>
        <v>0</v>
      </c>
      <c r="V60" s="12">
        <v>0</v>
      </c>
      <c r="W60" s="8">
        <v>0</v>
      </c>
      <c r="X60" s="8">
        <v>0</v>
      </c>
      <c r="Y60" s="164">
        <f t="shared" si="28"/>
        <v>0</v>
      </c>
      <c r="Z60" s="12">
        <v>0</v>
      </c>
      <c r="AA60" s="8">
        <v>0</v>
      </c>
      <c r="AB60" s="8">
        <v>0</v>
      </c>
      <c r="AC60" s="164">
        <f t="shared" si="29"/>
        <v>0</v>
      </c>
      <c r="AD60" s="12">
        <v>0</v>
      </c>
      <c r="AE60" s="8">
        <v>0</v>
      </c>
      <c r="AF60" s="8">
        <v>0</v>
      </c>
      <c r="AG60" s="164">
        <f t="shared" si="30"/>
        <v>0</v>
      </c>
      <c r="AH60" s="12">
        <v>0</v>
      </c>
      <c r="AI60" s="8">
        <v>0</v>
      </c>
      <c r="AJ60" s="8">
        <v>0</v>
      </c>
      <c r="AK60" s="164">
        <f t="shared" si="31"/>
        <v>0</v>
      </c>
      <c r="AL60" s="12">
        <v>0</v>
      </c>
      <c r="AM60" s="8">
        <v>0</v>
      </c>
      <c r="AN60" s="8">
        <v>0</v>
      </c>
      <c r="AO60" s="164">
        <f t="shared" si="32"/>
        <v>0</v>
      </c>
      <c r="AP60" s="12">
        <v>0</v>
      </c>
      <c r="AQ60" s="8">
        <v>0</v>
      </c>
      <c r="AR60" s="8">
        <v>0</v>
      </c>
      <c r="AS60" s="164">
        <f t="shared" si="33"/>
        <v>0</v>
      </c>
      <c r="AT60" s="12">
        <v>0</v>
      </c>
      <c r="AU60" s="8">
        <v>0</v>
      </c>
      <c r="AV60" s="8">
        <v>0</v>
      </c>
      <c r="AW60" s="164">
        <f t="shared" si="34"/>
        <v>0</v>
      </c>
      <c r="AX60" s="12">
        <v>0</v>
      </c>
      <c r="AY60" s="8">
        <v>0</v>
      </c>
      <c r="AZ60" s="8">
        <v>0</v>
      </c>
      <c r="BA60" s="164">
        <f t="shared" si="35"/>
        <v>0</v>
      </c>
      <c r="BB60" s="12">
        <v>0</v>
      </c>
      <c r="BC60" s="8">
        <v>0</v>
      </c>
      <c r="BD60" s="8">
        <v>0</v>
      </c>
      <c r="BE60" s="164">
        <f t="shared" si="36"/>
        <v>0</v>
      </c>
      <c r="BF60" s="28">
        <f t="shared" si="12"/>
        <v>112</v>
      </c>
    </row>
    <row r="61" spans="1:58" ht="15" customHeight="1">
      <c r="A61" s="591"/>
      <c r="B61" s="591"/>
      <c r="C61" s="591"/>
      <c r="D61" s="591"/>
      <c r="E61" s="769"/>
      <c r="F61" s="781">
        <v>100</v>
      </c>
      <c r="G61" s="781" t="s">
        <v>115</v>
      </c>
      <c r="H61" s="775"/>
      <c r="I61" s="174" t="s">
        <v>121</v>
      </c>
      <c r="J61" s="12">
        <v>17</v>
      </c>
      <c r="K61" s="8">
        <v>11</v>
      </c>
      <c r="L61" s="8">
        <v>0</v>
      </c>
      <c r="M61" s="164">
        <f t="shared" si="25"/>
        <v>28</v>
      </c>
      <c r="N61" s="12">
        <v>0</v>
      </c>
      <c r="O61" s="8">
        <v>0</v>
      </c>
      <c r="P61" s="8">
        <v>0</v>
      </c>
      <c r="Q61" s="164">
        <f t="shared" si="26"/>
        <v>0</v>
      </c>
      <c r="R61" s="12">
        <v>0</v>
      </c>
      <c r="S61" s="8">
        <v>0</v>
      </c>
      <c r="T61" s="8">
        <v>0</v>
      </c>
      <c r="U61" s="164">
        <f t="shared" si="27"/>
        <v>0</v>
      </c>
      <c r="V61" s="12">
        <v>0</v>
      </c>
      <c r="W61" s="8">
        <v>0</v>
      </c>
      <c r="X61" s="8">
        <v>0</v>
      </c>
      <c r="Y61" s="164">
        <f t="shared" si="28"/>
        <v>0</v>
      </c>
      <c r="Z61" s="12">
        <v>0</v>
      </c>
      <c r="AA61" s="8">
        <v>0</v>
      </c>
      <c r="AB61" s="8">
        <v>0</v>
      </c>
      <c r="AC61" s="164">
        <f t="shared" si="29"/>
        <v>0</v>
      </c>
      <c r="AD61" s="12">
        <v>0</v>
      </c>
      <c r="AE61" s="8">
        <v>0</v>
      </c>
      <c r="AF61" s="8">
        <v>0</v>
      </c>
      <c r="AG61" s="164">
        <f t="shared" si="30"/>
        <v>0</v>
      </c>
      <c r="AH61" s="12">
        <v>0</v>
      </c>
      <c r="AI61" s="8">
        <v>0</v>
      </c>
      <c r="AJ61" s="8">
        <v>0</v>
      </c>
      <c r="AK61" s="164">
        <f t="shared" si="31"/>
        <v>0</v>
      </c>
      <c r="AL61" s="12">
        <v>0</v>
      </c>
      <c r="AM61" s="8">
        <v>0</v>
      </c>
      <c r="AN61" s="8">
        <v>0</v>
      </c>
      <c r="AO61" s="164">
        <f t="shared" si="32"/>
        <v>0</v>
      </c>
      <c r="AP61" s="12">
        <v>0</v>
      </c>
      <c r="AQ61" s="8">
        <v>0</v>
      </c>
      <c r="AR61" s="8">
        <v>0</v>
      </c>
      <c r="AS61" s="164">
        <f t="shared" si="33"/>
        <v>0</v>
      </c>
      <c r="AT61" s="12">
        <v>0</v>
      </c>
      <c r="AU61" s="8">
        <v>0</v>
      </c>
      <c r="AV61" s="8">
        <v>0</v>
      </c>
      <c r="AW61" s="164">
        <f t="shared" si="34"/>
        <v>0</v>
      </c>
      <c r="AX61" s="12">
        <v>0</v>
      </c>
      <c r="AY61" s="8">
        <v>0</v>
      </c>
      <c r="AZ61" s="8">
        <v>0</v>
      </c>
      <c r="BA61" s="164">
        <f t="shared" si="35"/>
        <v>0</v>
      </c>
      <c r="BB61" s="12">
        <v>0</v>
      </c>
      <c r="BC61" s="8">
        <v>0</v>
      </c>
      <c r="BD61" s="8">
        <v>0</v>
      </c>
      <c r="BE61" s="164">
        <f t="shared" si="36"/>
        <v>0</v>
      </c>
      <c r="BF61" s="28">
        <f t="shared" si="12"/>
        <v>28</v>
      </c>
    </row>
    <row r="62" spans="1:58" ht="39" customHeight="1">
      <c r="A62" s="591"/>
      <c r="B62" s="591"/>
      <c r="C62" s="591"/>
      <c r="D62" s="591"/>
      <c r="E62" s="769"/>
      <c r="F62" s="781">
        <v>100</v>
      </c>
      <c r="G62" s="781" t="s">
        <v>115</v>
      </c>
      <c r="H62" s="775"/>
      <c r="I62" s="331" t="s">
        <v>117</v>
      </c>
      <c r="J62" s="116">
        <f>SUM(J57:J61)</f>
        <v>170</v>
      </c>
      <c r="K62" s="138">
        <f>SUM(K57:K61)</f>
        <v>110</v>
      </c>
      <c r="L62" s="138">
        <f>SUM(L57:L61)</f>
        <v>0</v>
      </c>
      <c r="M62" s="164">
        <f t="shared" si="25"/>
        <v>280</v>
      </c>
      <c r="N62" s="116">
        <f>SUM(N57:N61)</f>
        <v>0</v>
      </c>
      <c r="O62" s="138">
        <f>SUM(O57:O61)</f>
        <v>0</v>
      </c>
      <c r="P62" s="138">
        <f>SUM(P57:P61)</f>
        <v>0</v>
      </c>
      <c r="Q62" s="164">
        <f t="shared" si="26"/>
        <v>0</v>
      </c>
      <c r="R62" s="116">
        <f>SUM(R57:R61)</f>
        <v>0</v>
      </c>
      <c r="S62" s="138">
        <f>SUM(S57:S61)</f>
        <v>0</v>
      </c>
      <c r="T62" s="138">
        <f>SUM(T57:T61)</f>
        <v>0</v>
      </c>
      <c r="U62" s="164">
        <f t="shared" si="27"/>
        <v>0</v>
      </c>
      <c r="V62" s="116">
        <f>SUM(V57:V61)</f>
        <v>0</v>
      </c>
      <c r="W62" s="138">
        <f>SUM(W57:W61)</f>
        <v>0</v>
      </c>
      <c r="X62" s="138">
        <f>SUM(X57:X61)</f>
        <v>0</v>
      </c>
      <c r="Y62" s="164">
        <f t="shared" si="28"/>
        <v>0</v>
      </c>
      <c r="Z62" s="116">
        <f>SUM(Z57:Z61)</f>
        <v>0</v>
      </c>
      <c r="AA62" s="138">
        <f>SUM(AA57:AA61)</f>
        <v>0</v>
      </c>
      <c r="AB62" s="138">
        <f>SUM(AB57:AB61)</f>
        <v>0</v>
      </c>
      <c r="AC62" s="164">
        <f t="shared" si="29"/>
        <v>0</v>
      </c>
      <c r="AD62" s="116">
        <f>SUM(AD57:AD61)</f>
        <v>0</v>
      </c>
      <c r="AE62" s="138">
        <f>SUM(AE57:AE61)</f>
        <v>0</v>
      </c>
      <c r="AF62" s="138">
        <f>SUM(AF57:AF61)</f>
        <v>0</v>
      </c>
      <c r="AG62" s="164">
        <f t="shared" si="30"/>
        <v>0</v>
      </c>
      <c r="AH62" s="116">
        <f>SUM(AH57:AH61)</f>
        <v>0</v>
      </c>
      <c r="AI62" s="138">
        <f>SUM(AI57:AI61)</f>
        <v>0</v>
      </c>
      <c r="AJ62" s="138">
        <f>SUM(AJ57:AJ61)</f>
        <v>0</v>
      </c>
      <c r="AK62" s="164">
        <f t="shared" si="31"/>
        <v>0</v>
      </c>
      <c r="AL62" s="116">
        <f>SUM(AL57:AL61)</f>
        <v>0</v>
      </c>
      <c r="AM62" s="138">
        <f>SUM(AM57:AM61)</f>
        <v>0</v>
      </c>
      <c r="AN62" s="138">
        <f>SUM(AN57:AN61)</f>
        <v>0</v>
      </c>
      <c r="AO62" s="164">
        <f t="shared" si="32"/>
        <v>0</v>
      </c>
      <c r="AP62" s="116">
        <f>SUM(AP57:AP61)</f>
        <v>0</v>
      </c>
      <c r="AQ62" s="138">
        <f>SUM(AQ57:AQ61)</f>
        <v>0</v>
      </c>
      <c r="AR62" s="138">
        <f>SUM(AR57:AR61)</f>
        <v>0</v>
      </c>
      <c r="AS62" s="164">
        <f t="shared" si="33"/>
        <v>0</v>
      </c>
      <c r="AT62" s="116">
        <f>SUM(AT57:AT61)</f>
        <v>0</v>
      </c>
      <c r="AU62" s="138">
        <f>SUM(AU57:AU61)</f>
        <v>0</v>
      </c>
      <c r="AV62" s="138">
        <f>SUM(AV57:AV61)</f>
        <v>0</v>
      </c>
      <c r="AW62" s="164">
        <f t="shared" si="34"/>
        <v>0</v>
      </c>
      <c r="AX62" s="116">
        <f>SUM(AX57:AX61)</f>
        <v>0</v>
      </c>
      <c r="AY62" s="138">
        <f>SUM(AY57:AY61)</f>
        <v>0</v>
      </c>
      <c r="AZ62" s="138">
        <f>SUM(AZ57:AZ61)</f>
        <v>0</v>
      </c>
      <c r="BA62" s="164">
        <f t="shared" si="35"/>
        <v>0</v>
      </c>
      <c r="BB62" s="116">
        <f>SUM(BB57:BB61)</f>
        <v>0</v>
      </c>
      <c r="BC62" s="138">
        <f>SUM(BC57:BC61)</f>
        <v>0</v>
      </c>
      <c r="BD62" s="138">
        <f>SUM(BD57:BD61)</f>
        <v>0</v>
      </c>
      <c r="BE62" s="164">
        <f t="shared" si="36"/>
        <v>0</v>
      </c>
      <c r="BF62" s="166">
        <f>AG62+AC62+Y62+U62+Q62+M62+AK62+AO62+AS62+AW62+BA62+BE62</f>
        <v>280</v>
      </c>
    </row>
    <row r="63" spans="1:58" ht="15" customHeight="1">
      <c r="A63" s="591"/>
      <c r="B63" s="591"/>
      <c r="C63" s="591"/>
      <c r="D63" s="591"/>
      <c r="E63" s="769"/>
      <c r="F63" s="781">
        <v>100</v>
      </c>
      <c r="G63" s="781" t="s">
        <v>115</v>
      </c>
      <c r="H63" s="776" t="s">
        <v>41</v>
      </c>
      <c r="I63" s="174" t="s">
        <v>42</v>
      </c>
      <c r="J63" s="39">
        <v>157</v>
      </c>
      <c r="K63" s="24">
        <v>100</v>
      </c>
      <c r="L63" s="8">
        <v>0</v>
      </c>
      <c r="M63" s="19">
        <f t="shared" si="25"/>
        <v>257</v>
      </c>
      <c r="N63" s="39">
        <v>0</v>
      </c>
      <c r="O63" s="24">
        <v>0</v>
      </c>
      <c r="P63" s="8">
        <v>0</v>
      </c>
      <c r="Q63" s="19">
        <f t="shared" si="26"/>
        <v>0</v>
      </c>
      <c r="R63" s="39">
        <v>0</v>
      </c>
      <c r="S63" s="24">
        <v>0</v>
      </c>
      <c r="T63" s="8">
        <v>0</v>
      </c>
      <c r="U63" s="19">
        <f t="shared" si="27"/>
        <v>0</v>
      </c>
      <c r="V63" s="39">
        <v>0</v>
      </c>
      <c r="W63" s="24">
        <v>0</v>
      </c>
      <c r="X63" s="8">
        <v>0</v>
      </c>
      <c r="Y63" s="19">
        <f t="shared" si="28"/>
        <v>0</v>
      </c>
      <c r="Z63" s="39">
        <v>0</v>
      </c>
      <c r="AA63" s="24">
        <v>0</v>
      </c>
      <c r="AB63" s="8">
        <v>0</v>
      </c>
      <c r="AC63" s="19">
        <f t="shared" si="29"/>
        <v>0</v>
      </c>
      <c r="AD63" s="39">
        <v>0</v>
      </c>
      <c r="AE63" s="24">
        <v>0</v>
      </c>
      <c r="AF63" s="8">
        <v>0</v>
      </c>
      <c r="AG63" s="19">
        <f t="shared" si="30"/>
        <v>0</v>
      </c>
      <c r="AH63" s="39">
        <v>0</v>
      </c>
      <c r="AI63" s="24">
        <v>0</v>
      </c>
      <c r="AJ63" s="8">
        <v>0</v>
      </c>
      <c r="AK63" s="19">
        <f t="shared" si="31"/>
        <v>0</v>
      </c>
      <c r="AL63" s="39">
        <v>0</v>
      </c>
      <c r="AM63" s="24">
        <v>0</v>
      </c>
      <c r="AN63" s="8">
        <v>0</v>
      </c>
      <c r="AO63" s="19">
        <f t="shared" si="32"/>
        <v>0</v>
      </c>
      <c r="AP63" s="39">
        <v>0</v>
      </c>
      <c r="AQ63" s="24">
        <v>0</v>
      </c>
      <c r="AR63" s="8">
        <v>0</v>
      </c>
      <c r="AS63" s="19">
        <f t="shared" si="33"/>
        <v>0</v>
      </c>
      <c r="AT63" s="39">
        <v>0</v>
      </c>
      <c r="AU63" s="24">
        <v>0</v>
      </c>
      <c r="AV63" s="8">
        <v>0</v>
      </c>
      <c r="AW63" s="19">
        <f t="shared" si="34"/>
        <v>0</v>
      </c>
      <c r="AX63" s="39">
        <v>0</v>
      </c>
      <c r="AY63" s="24">
        <v>0</v>
      </c>
      <c r="AZ63" s="8">
        <v>0</v>
      </c>
      <c r="BA63" s="19">
        <f t="shared" si="35"/>
        <v>0</v>
      </c>
      <c r="BB63" s="39">
        <v>0</v>
      </c>
      <c r="BC63" s="24">
        <v>0</v>
      </c>
      <c r="BD63" s="8">
        <v>0</v>
      </c>
      <c r="BE63" s="19">
        <f t="shared" si="36"/>
        <v>0</v>
      </c>
      <c r="BF63" s="28">
        <f t="shared" si="12"/>
        <v>257</v>
      </c>
    </row>
    <row r="64" spans="1:58" ht="15" customHeight="1">
      <c r="A64" s="591"/>
      <c r="B64" s="591"/>
      <c r="C64" s="591"/>
      <c r="D64" s="591"/>
      <c r="E64" s="769"/>
      <c r="F64" s="781">
        <v>100</v>
      </c>
      <c r="G64" s="781" t="s">
        <v>115</v>
      </c>
      <c r="H64" s="776"/>
      <c r="I64" s="174" t="s">
        <v>43</v>
      </c>
      <c r="J64" s="12">
        <v>13</v>
      </c>
      <c r="K64" s="8">
        <v>10</v>
      </c>
      <c r="L64" s="9">
        <v>0</v>
      </c>
      <c r="M64" s="19">
        <f t="shared" si="25"/>
        <v>23</v>
      </c>
      <c r="N64" s="12">
        <v>0</v>
      </c>
      <c r="O64" s="8">
        <v>0</v>
      </c>
      <c r="P64" s="9">
        <v>0</v>
      </c>
      <c r="Q64" s="19">
        <f t="shared" si="26"/>
        <v>0</v>
      </c>
      <c r="R64" s="12">
        <v>0</v>
      </c>
      <c r="S64" s="8">
        <v>0</v>
      </c>
      <c r="T64" s="9">
        <v>0</v>
      </c>
      <c r="U64" s="19">
        <f t="shared" si="27"/>
        <v>0</v>
      </c>
      <c r="V64" s="12">
        <v>0</v>
      </c>
      <c r="W64" s="8">
        <v>0</v>
      </c>
      <c r="X64" s="9">
        <v>0</v>
      </c>
      <c r="Y64" s="19">
        <f t="shared" si="28"/>
        <v>0</v>
      </c>
      <c r="Z64" s="12">
        <v>0</v>
      </c>
      <c r="AA64" s="8">
        <v>0</v>
      </c>
      <c r="AB64" s="9">
        <v>0</v>
      </c>
      <c r="AC64" s="19">
        <f t="shared" si="29"/>
        <v>0</v>
      </c>
      <c r="AD64" s="12">
        <v>0</v>
      </c>
      <c r="AE64" s="8">
        <v>0</v>
      </c>
      <c r="AF64" s="9">
        <v>0</v>
      </c>
      <c r="AG64" s="19">
        <f t="shared" si="30"/>
        <v>0</v>
      </c>
      <c r="AH64" s="12">
        <v>0</v>
      </c>
      <c r="AI64" s="8">
        <v>0</v>
      </c>
      <c r="AJ64" s="9">
        <v>0</v>
      </c>
      <c r="AK64" s="19">
        <f t="shared" si="31"/>
        <v>0</v>
      </c>
      <c r="AL64" s="12">
        <v>0</v>
      </c>
      <c r="AM64" s="8">
        <v>0</v>
      </c>
      <c r="AN64" s="9">
        <v>0</v>
      </c>
      <c r="AO64" s="19">
        <f t="shared" si="32"/>
        <v>0</v>
      </c>
      <c r="AP64" s="12">
        <v>0</v>
      </c>
      <c r="AQ64" s="8">
        <v>0</v>
      </c>
      <c r="AR64" s="9">
        <v>0</v>
      </c>
      <c r="AS64" s="19">
        <f t="shared" si="33"/>
        <v>0</v>
      </c>
      <c r="AT64" s="12">
        <v>0</v>
      </c>
      <c r="AU64" s="8">
        <v>0</v>
      </c>
      <c r="AV64" s="9">
        <v>0</v>
      </c>
      <c r="AW64" s="19">
        <f t="shared" si="34"/>
        <v>0</v>
      </c>
      <c r="AX64" s="12">
        <v>0</v>
      </c>
      <c r="AY64" s="8">
        <v>0</v>
      </c>
      <c r="AZ64" s="9">
        <v>0</v>
      </c>
      <c r="BA64" s="19">
        <f t="shared" si="35"/>
        <v>0</v>
      </c>
      <c r="BB64" s="12">
        <v>0</v>
      </c>
      <c r="BC64" s="8">
        <v>0</v>
      </c>
      <c r="BD64" s="9">
        <v>0</v>
      </c>
      <c r="BE64" s="19">
        <f t="shared" si="36"/>
        <v>0</v>
      </c>
      <c r="BF64" s="28">
        <f t="shared" si="12"/>
        <v>23</v>
      </c>
    </row>
    <row r="65" spans="1:58" ht="15" customHeight="1">
      <c r="A65" s="591"/>
      <c r="B65" s="591"/>
      <c r="C65" s="591"/>
      <c r="D65" s="591"/>
      <c r="E65" s="769"/>
      <c r="F65" s="781">
        <v>100</v>
      </c>
      <c r="G65" s="781" t="s">
        <v>115</v>
      </c>
      <c r="H65" s="775" t="s">
        <v>44</v>
      </c>
      <c r="I65" s="174" t="s">
        <v>45</v>
      </c>
      <c r="J65" s="12">
        <v>0</v>
      </c>
      <c r="K65" s="8">
        <v>0</v>
      </c>
      <c r="L65" s="9">
        <v>0</v>
      </c>
      <c r="M65" s="19">
        <f t="shared" si="25"/>
        <v>0</v>
      </c>
      <c r="N65" s="12">
        <v>0</v>
      </c>
      <c r="O65" s="8">
        <v>0</v>
      </c>
      <c r="P65" s="9">
        <v>0</v>
      </c>
      <c r="Q65" s="19">
        <f t="shared" si="26"/>
        <v>0</v>
      </c>
      <c r="R65" s="12">
        <v>0</v>
      </c>
      <c r="S65" s="8">
        <v>0</v>
      </c>
      <c r="T65" s="9">
        <v>0</v>
      </c>
      <c r="U65" s="19">
        <f t="shared" si="27"/>
        <v>0</v>
      </c>
      <c r="V65" s="12">
        <v>0</v>
      </c>
      <c r="W65" s="8">
        <v>0</v>
      </c>
      <c r="X65" s="9">
        <v>0</v>
      </c>
      <c r="Y65" s="19">
        <f t="shared" si="28"/>
        <v>0</v>
      </c>
      <c r="Z65" s="12">
        <v>0</v>
      </c>
      <c r="AA65" s="8">
        <v>0</v>
      </c>
      <c r="AB65" s="9">
        <v>0</v>
      </c>
      <c r="AC65" s="19">
        <f t="shared" si="29"/>
        <v>0</v>
      </c>
      <c r="AD65" s="12">
        <v>0</v>
      </c>
      <c r="AE65" s="8">
        <v>0</v>
      </c>
      <c r="AF65" s="9">
        <v>0</v>
      </c>
      <c r="AG65" s="19">
        <f t="shared" si="30"/>
        <v>0</v>
      </c>
      <c r="AH65" s="12">
        <v>0</v>
      </c>
      <c r="AI65" s="8">
        <v>0</v>
      </c>
      <c r="AJ65" s="9">
        <v>0</v>
      </c>
      <c r="AK65" s="19">
        <f t="shared" si="31"/>
        <v>0</v>
      </c>
      <c r="AL65" s="12">
        <v>0</v>
      </c>
      <c r="AM65" s="8">
        <v>0</v>
      </c>
      <c r="AN65" s="9">
        <v>0</v>
      </c>
      <c r="AO65" s="19">
        <f t="shared" si="32"/>
        <v>0</v>
      </c>
      <c r="AP65" s="12">
        <v>0</v>
      </c>
      <c r="AQ65" s="8">
        <v>0</v>
      </c>
      <c r="AR65" s="9">
        <v>0</v>
      </c>
      <c r="AS65" s="19">
        <f t="shared" si="33"/>
        <v>0</v>
      </c>
      <c r="AT65" s="12">
        <v>0</v>
      </c>
      <c r="AU65" s="8">
        <v>0</v>
      </c>
      <c r="AV65" s="9">
        <v>0</v>
      </c>
      <c r="AW65" s="19">
        <f t="shared" si="34"/>
        <v>0</v>
      </c>
      <c r="AX65" s="12">
        <v>0</v>
      </c>
      <c r="AY65" s="8">
        <v>0</v>
      </c>
      <c r="AZ65" s="9">
        <v>0</v>
      </c>
      <c r="BA65" s="19">
        <f t="shared" si="35"/>
        <v>0</v>
      </c>
      <c r="BB65" s="12">
        <v>0</v>
      </c>
      <c r="BC65" s="8">
        <v>0</v>
      </c>
      <c r="BD65" s="9">
        <v>0</v>
      </c>
      <c r="BE65" s="19">
        <f t="shared" si="36"/>
        <v>0</v>
      </c>
      <c r="BF65" s="28">
        <f t="shared" si="12"/>
        <v>0</v>
      </c>
    </row>
    <row r="66" spans="1:58" ht="15.75" customHeight="1" thickBot="1">
      <c r="A66" s="591"/>
      <c r="B66" s="591"/>
      <c r="C66" s="591"/>
      <c r="D66" s="591"/>
      <c r="E66" s="783"/>
      <c r="F66" s="781">
        <v>100</v>
      </c>
      <c r="G66" s="781" t="s">
        <v>115</v>
      </c>
      <c r="H66" s="784"/>
      <c r="I66" s="177" t="s">
        <v>46</v>
      </c>
      <c r="J66" s="14">
        <v>0</v>
      </c>
      <c r="K66" s="15">
        <v>0</v>
      </c>
      <c r="L66" s="118">
        <v>0</v>
      </c>
      <c r="M66" s="167">
        <f t="shared" si="25"/>
        <v>0</v>
      </c>
      <c r="N66" s="14">
        <v>0</v>
      </c>
      <c r="O66" s="15">
        <v>0</v>
      </c>
      <c r="P66" s="118">
        <v>0</v>
      </c>
      <c r="Q66" s="167">
        <f t="shared" si="26"/>
        <v>0</v>
      </c>
      <c r="R66" s="14">
        <v>0</v>
      </c>
      <c r="S66" s="15">
        <v>0</v>
      </c>
      <c r="T66" s="118">
        <v>0</v>
      </c>
      <c r="U66" s="167">
        <f t="shared" si="27"/>
        <v>0</v>
      </c>
      <c r="V66" s="14">
        <v>0</v>
      </c>
      <c r="W66" s="15">
        <v>0</v>
      </c>
      <c r="X66" s="118">
        <v>0</v>
      </c>
      <c r="Y66" s="167">
        <f t="shared" si="28"/>
        <v>0</v>
      </c>
      <c r="Z66" s="14">
        <v>0</v>
      </c>
      <c r="AA66" s="15">
        <v>0</v>
      </c>
      <c r="AB66" s="118">
        <v>0</v>
      </c>
      <c r="AC66" s="167">
        <f t="shared" si="29"/>
        <v>0</v>
      </c>
      <c r="AD66" s="14">
        <v>0</v>
      </c>
      <c r="AE66" s="15">
        <v>0</v>
      </c>
      <c r="AF66" s="118">
        <v>0</v>
      </c>
      <c r="AG66" s="167">
        <f t="shared" si="30"/>
        <v>0</v>
      </c>
      <c r="AH66" s="14">
        <v>0</v>
      </c>
      <c r="AI66" s="15">
        <v>0</v>
      </c>
      <c r="AJ66" s="118">
        <v>0</v>
      </c>
      <c r="AK66" s="167">
        <f t="shared" si="31"/>
        <v>0</v>
      </c>
      <c r="AL66" s="14">
        <v>0</v>
      </c>
      <c r="AM66" s="15">
        <v>0</v>
      </c>
      <c r="AN66" s="118">
        <v>0</v>
      </c>
      <c r="AO66" s="167">
        <f t="shared" si="32"/>
        <v>0</v>
      </c>
      <c r="AP66" s="14">
        <v>0</v>
      </c>
      <c r="AQ66" s="15">
        <v>0</v>
      </c>
      <c r="AR66" s="118">
        <v>0</v>
      </c>
      <c r="AS66" s="167">
        <f t="shared" si="33"/>
        <v>0</v>
      </c>
      <c r="AT66" s="14">
        <v>0</v>
      </c>
      <c r="AU66" s="15">
        <v>0</v>
      </c>
      <c r="AV66" s="118">
        <v>0</v>
      </c>
      <c r="AW66" s="167">
        <f t="shared" si="34"/>
        <v>0</v>
      </c>
      <c r="AX66" s="14">
        <v>0</v>
      </c>
      <c r="AY66" s="15">
        <v>0</v>
      </c>
      <c r="AZ66" s="118">
        <v>0</v>
      </c>
      <c r="BA66" s="167">
        <f t="shared" si="35"/>
        <v>0</v>
      </c>
      <c r="BB66" s="14">
        <v>0</v>
      </c>
      <c r="BC66" s="15">
        <v>0</v>
      </c>
      <c r="BD66" s="118">
        <v>0</v>
      </c>
      <c r="BE66" s="167">
        <f t="shared" si="36"/>
        <v>0</v>
      </c>
      <c r="BF66" s="29">
        <f t="shared" si="12"/>
        <v>0</v>
      </c>
    </row>
    <row r="67" spans="1:58" ht="15" customHeight="1">
      <c r="A67" s="590" t="s">
        <v>122</v>
      </c>
      <c r="B67" s="591"/>
      <c r="C67" s="591"/>
      <c r="D67" s="591"/>
      <c r="E67" s="768" t="s">
        <v>123</v>
      </c>
      <c r="F67" s="780">
        <v>2000</v>
      </c>
      <c r="G67" s="780" t="s">
        <v>180</v>
      </c>
      <c r="H67" s="774" t="s">
        <v>35</v>
      </c>
      <c r="I67" s="173" t="s">
        <v>36</v>
      </c>
      <c r="J67" s="10">
        <v>0</v>
      </c>
      <c r="K67" s="11">
        <v>0</v>
      </c>
      <c r="L67" s="11">
        <v>0</v>
      </c>
      <c r="M67" s="163">
        <f t="shared" si="25"/>
        <v>0</v>
      </c>
      <c r="N67" s="10">
        <v>0</v>
      </c>
      <c r="O67" s="11">
        <v>0</v>
      </c>
      <c r="P67" s="11">
        <v>0</v>
      </c>
      <c r="Q67" s="163">
        <f t="shared" si="26"/>
        <v>0</v>
      </c>
      <c r="R67" s="10">
        <v>0</v>
      </c>
      <c r="S67" s="11">
        <v>0</v>
      </c>
      <c r="T67" s="11">
        <v>0</v>
      </c>
      <c r="U67" s="163">
        <f t="shared" si="27"/>
        <v>0</v>
      </c>
      <c r="V67" s="10">
        <v>0</v>
      </c>
      <c r="W67" s="11">
        <v>0</v>
      </c>
      <c r="X67" s="11">
        <v>0</v>
      </c>
      <c r="Y67" s="163">
        <f t="shared" si="28"/>
        <v>0</v>
      </c>
      <c r="Z67" s="10">
        <v>0</v>
      </c>
      <c r="AA67" s="11">
        <v>0</v>
      </c>
      <c r="AB67" s="11">
        <v>0</v>
      </c>
      <c r="AC67" s="163">
        <f t="shared" si="29"/>
        <v>0</v>
      </c>
      <c r="AD67" s="10">
        <v>0</v>
      </c>
      <c r="AE67" s="11">
        <v>0</v>
      </c>
      <c r="AF67" s="11">
        <v>0</v>
      </c>
      <c r="AG67" s="163">
        <f t="shared" si="30"/>
        <v>0</v>
      </c>
      <c r="AH67" s="10">
        <v>0</v>
      </c>
      <c r="AI67" s="11">
        <v>0</v>
      </c>
      <c r="AJ67" s="11">
        <v>0</v>
      </c>
      <c r="AK67" s="163">
        <f t="shared" si="31"/>
        <v>0</v>
      </c>
      <c r="AL67" s="10">
        <v>0</v>
      </c>
      <c r="AM67" s="11">
        <v>0</v>
      </c>
      <c r="AN67" s="11">
        <v>0</v>
      </c>
      <c r="AO67" s="163">
        <f t="shared" si="32"/>
        <v>0</v>
      </c>
      <c r="AP67" s="10">
        <v>0</v>
      </c>
      <c r="AQ67" s="11">
        <v>0</v>
      </c>
      <c r="AR67" s="11">
        <v>0</v>
      </c>
      <c r="AS67" s="163">
        <f t="shared" si="33"/>
        <v>0</v>
      </c>
      <c r="AT67" s="10">
        <v>0</v>
      </c>
      <c r="AU67" s="11">
        <v>0</v>
      </c>
      <c r="AV67" s="11">
        <v>0</v>
      </c>
      <c r="AW67" s="163">
        <f t="shared" si="34"/>
        <v>0</v>
      </c>
      <c r="AX67" s="10">
        <v>0</v>
      </c>
      <c r="AY67" s="11">
        <v>0</v>
      </c>
      <c r="AZ67" s="11">
        <v>0</v>
      </c>
      <c r="BA67" s="163">
        <f t="shared" si="35"/>
        <v>0</v>
      </c>
      <c r="BB67" s="10">
        <v>0</v>
      </c>
      <c r="BC67" s="11">
        <v>0</v>
      </c>
      <c r="BD67" s="11">
        <v>0</v>
      </c>
      <c r="BE67" s="163">
        <f t="shared" si="36"/>
        <v>0</v>
      </c>
      <c r="BF67" s="27">
        <f t="shared" si="12"/>
        <v>0</v>
      </c>
    </row>
    <row r="68" spans="1:58" ht="15" customHeight="1">
      <c r="A68" s="591"/>
      <c r="B68" s="591"/>
      <c r="C68" s="591"/>
      <c r="D68" s="591"/>
      <c r="E68" s="769" t="s">
        <v>125</v>
      </c>
      <c r="F68" s="781">
        <v>415</v>
      </c>
      <c r="G68" s="781" t="s">
        <v>124</v>
      </c>
      <c r="H68" s="775"/>
      <c r="I68" s="174" t="s">
        <v>37</v>
      </c>
      <c r="J68" s="12">
        <v>0</v>
      </c>
      <c r="K68" s="8">
        <v>0</v>
      </c>
      <c r="L68" s="8">
        <v>0</v>
      </c>
      <c r="M68" s="164">
        <f t="shared" si="25"/>
        <v>0</v>
      </c>
      <c r="N68" s="12">
        <v>0</v>
      </c>
      <c r="O68" s="8">
        <v>0</v>
      </c>
      <c r="P68" s="8">
        <v>0</v>
      </c>
      <c r="Q68" s="164">
        <f t="shared" si="26"/>
        <v>0</v>
      </c>
      <c r="R68" s="12">
        <v>0</v>
      </c>
      <c r="S68" s="8">
        <v>0</v>
      </c>
      <c r="T68" s="8">
        <v>0</v>
      </c>
      <c r="U68" s="164">
        <f t="shared" si="27"/>
        <v>0</v>
      </c>
      <c r="V68" s="12">
        <v>0</v>
      </c>
      <c r="W68" s="8">
        <v>0</v>
      </c>
      <c r="X68" s="8">
        <v>0</v>
      </c>
      <c r="Y68" s="164">
        <f t="shared" si="28"/>
        <v>0</v>
      </c>
      <c r="Z68" s="12">
        <v>0</v>
      </c>
      <c r="AA68" s="8">
        <v>0</v>
      </c>
      <c r="AB68" s="8">
        <v>0</v>
      </c>
      <c r="AC68" s="164">
        <f t="shared" si="29"/>
        <v>0</v>
      </c>
      <c r="AD68" s="12">
        <v>0</v>
      </c>
      <c r="AE68" s="8">
        <v>0</v>
      </c>
      <c r="AF68" s="8">
        <v>0</v>
      </c>
      <c r="AG68" s="164">
        <f t="shared" si="30"/>
        <v>0</v>
      </c>
      <c r="AH68" s="12">
        <v>0</v>
      </c>
      <c r="AI68" s="8">
        <v>0</v>
      </c>
      <c r="AJ68" s="8">
        <v>0</v>
      </c>
      <c r="AK68" s="164">
        <f t="shared" si="31"/>
        <v>0</v>
      </c>
      <c r="AL68" s="12">
        <v>0</v>
      </c>
      <c r="AM68" s="8">
        <v>0</v>
      </c>
      <c r="AN68" s="8">
        <v>0</v>
      </c>
      <c r="AO68" s="164">
        <f t="shared" si="32"/>
        <v>0</v>
      </c>
      <c r="AP68" s="12">
        <v>0</v>
      </c>
      <c r="AQ68" s="8">
        <v>0</v>
      </c>
      <c r="AR68" s="8">
        <v>0</v>
      </c>
      <c r="AS68" s="164">
        <f t="shared" si="33"/>
        <v>0</v>
      </c>
      <c r="AT68" s="12">
        <v>0</v>
      </c>
      <c r="AU68" s="8">
        <v>0</v>
      </c>
      <c r="AV68" s="8">
        <v>0</v>
      </c>
      <c r="AW68" s="164">
        <f t="shared" si="34"/>
        <v>0</v>
      </c>
      <c r="AX68" s="12">
        <v>0</v>
      </c>
      <c r="AY68" s="8">
        <v>0</v>
      </c>
      <c r="AZ68" s="8">
        <v>0</v>
      </c>
      <c r="BA68" s="164">
        <f t="shared" si="35"/>
        <v>0</v>
      </c>
      <c r="BB68" s="12">
        <v>0</v>
      </c>
      <c r="BC68" s="8">
        <v>0</v>
      </c>
      <c r="BD68" s="8">
        <v>0</v>
      </c>
      <c r="BE68" s="164">
        <f t="shared" si="36"/>
        <v>0</v>
      </c>
      <c r="BF68" s="28">
        <f t="shared" si="12"/>
        <v>0</v>
      </c>
    </row>
    <row r="69" spans="1:58" ht="15" customHeight="1">
      <c r="A69" s="591"/>
      <c r="B69" s="591"/>
      <c r="C69" s="591"/>
      <c r="D69" s="591"/>
      <c r="E69" s="769" t="s">
        <v>126</v>
      </c>
      <c r="F69" s="781">
        <v>415</v>
      </c>
      <c r="G69" s="781" t="s">
        <v>124</v>
      </c>
      <c r="H69" s="775"/>
      <c r="I69" s="174" t="s">
        <v>38</v>
      </c>
      <c r="J69" s="12">
        <v>4</v>
      </c>
      <c r="K69" s="8">
        <v>5</v>
      </c>
      <c r="L69" s="8">
        <v>0</v>
      </c>
      <c r="M69" s="164">
        <f t="shared" si="25"/>
        <v>9</v>
      </c>
      <c r="N69" s="12">
        <v>3</v>
      </c>
      <c r="O69" s="8">
        <v>2</v>
      </c>
      <c r="P69" s="8">
        <v>0</v>
      </c>
      <c r="Q69" s="164">
        <f t="shared" si="26"/>
        <v>5</v>
      </c>
      <c r="R69" s="12">
        <v>8</v>
      </c>
      <c r="S69" s="8">
        <v>2</v>
      </c>
      <c r="T69" s="8">
        <v>0</v>
      </c>
      <c r="U69" s="164">
        <f t="shared" si="27"/>
        <v>10</v>
      </c>
      <c r="V69" s="12">
        <v>55</v>
      </c>
      <c r="W69" s="8">
        <v>37</v>
      </c>
      <c r="X69" s="8">
        <v>0</v>
      </c>
      <c r="Y69" s="164">
        <f t="shared" si="28"/>
        <v>92</v>
      </c>
      <c r="Z69" s="12">
        <v>52</v>
      </c>
      <c r="AA69" s="8">
        <v>43</v>
      </c>
      <c r="AB69" s="8">
        <v>0</v>
      </c>
      <c r="AC69" s="164">
        <f t="shared" si="29"/>
        <v>95</v>
      </c>
      <c r="AD69" s="12">
        <v>57</v>
      </c>
      <c r="AE69" s="8">
        <v>38</v>
      </c>
      <c r="AF69" s="8">
        <v>0</v>
      </c>
      <c r="AG69" s="164">
        <f t="shared" si="30"/>
        <v>95</v>
      </c>
      <c r="AH69" s="12">
        <v>0</v>
      </c>
      <c r="AI69" s="8">
        <v>0</v>
      </c>
      <c r="AJ69" s="8">
        <v>0</v>
      </c>
      <c r="AK69" s="164">
        <f t="shared" si="31"/>
        <v>0</v>
      </c>
      <c r="AL69" s="12">
        <v>0</v>
      </c>
      <c r="AM69" s="8">
        <v>0</v>
      </c>
      <c r="AN69" s="8">
        <v>0</v>
      </c>
      <c r="AO69" s="164">
        <f t="shared" si="32"/>
        <v>0</v>
      </c>
      <c r="AP69" s="12">
        <v>0</v>
      </c>
      <c r="AQ69" s="8">
        <v>0</v>
      </c>
      <c r="AR69" s="8">
        <v>0</v>
      </c>
      <c r="AS69" s="164">
        <f t="shared" si="33"/>
        <v>0</v>
      </c>
      <c r="AT69" s="12">
        <v>0</v>
      </c>
      <c r="AU69" s="8">
        <v>0</v>
      </c>
      <c r="AV69" s="8">
        <v>0</v>
      </c>
      <c r="AW69" s="164">
        <f t="shared" si="34"/>
        <v>0</v>
      </c>
      <c r="AX69" s="12">
        <v>0</v>
      </c>
      <c r="AY69" s="8">
        <v>0</v>
      </c>
      <c r="AZ69" s="8">
        <v>0</v>
      </c>
      <c r="BA69" s="164">
        <f t="shared" si="35"/>
        <v>0</v>
      </c>
      <c r="BB69" s="12">
        <v>0</v>
      </c>
      <c r="BC69" s="8">
        <v>0</v>
      </c>
      <c r="BD69" s="8">
        <v>0</v>
      </c>
      <c r="BE69" s="164">
        <f t="shared" si="36"/>
        <v>0</v>
      </c>
      <c r="BF69" s="28">
        <f t="shared" si="12"/>
        <v>306</v>
      </c>
    </row>
    <row r="70" spans="1:58" ht="15" customHeight="1">
      <c r="A70" s="591"/>
      <c r="B70" s="591"/>
      <c r="C70" s="591"/>
      <c r="D70" s="591"/>
      <c r="E70" s="769" t="s">
        <v>107</v>
      </c>
      <c r="F70" s="781">
        <v>415</v>
      </c>
      <c r="G70" s="781" t="s">
        <v>124</v>
      </c>
      <c r="H70" s="775"/>
      <c r="I70" s="174" t="s">
        <v>39</v>
      </c>
      <c r="J70" s="12">
        <v>4</v>
      </c>
      <c r="K70" s="8">
        <v>3</v>
      </c>
      <c r="L70" s="8">
        <v>0</v>
      </c>
      <c r="M70" s="164">
        <f t="shared" si="25"/>
        <v>7</v>
      </c>
      <c r="N70" s="12">
        <v>5</v>
      </c>
      <c r="O70" s="8">
        <v>2</v>
      </c>
      <c r="P70" s="8">
        <v>0</v>
      </c>
      <c r="Q70" s="164">
        <f t="shared" si="26"/>
        <v>7</v>
      </c>
      <c r="R70" s="12">
        <v>10</v>
      </c>
      <c r="S70" s="8">
        <v>2</v>
      </c>
      <c r="T70" s="8">
        <v>0</v>
      </c>
      <c r="U70" s="164">
        <f t="shared" si="27"/>
        <v>12</v>
      </c>
      <c r="V70" s="12">
        <v>69</v>
      </c>
      <c r="W70" s="8">
        <v>46</v>
      </c>
      <c r="X70" s="8">
        <v>0</v>
      </c>
      <c r="Y70" s="164">
        <f t="shared" si="28"/>
        <v>115</v>
      </c>
      <c r="Z70" s="12">
        <v>65</v>
      </c>
      <c r="AA70" s="8">
        <v>35</v>
      </c>
      <c r="AB70" s="8">
        <v>0</v>
      </c>
      <c r="AC70" s="164">
        <f t="shared" si="29"/>
        <v>100</v>
      </c>
      <c r="AD70" s="12">
        <v>71</v>
      </c>
      <c r="AE70" s="8">
        <v>47</v>
      </c>
      <c r="AF70" s="8">
        <v>0</v>
      </c>
      <c r="AG70" s="164">
        <f t="shared" si="30"/>
        <v>118</v>
      </c>
      <c r="AH70" s="12">
        <v>0</v>
      </c>
      <c r="AI70" s="8">
        <v>0</v>
      </c>
      <c r="AJ70" s="8">
        <v>0</v>
      </c>
      <c r="AK70" s="164">
        <f t="shared" si="31"/>
        <v>0</v>
      </c>
      <c r="AL70" s="12">
        <v>0</v>
      </c>
      <c r="AM70" s="8">
        <v>0</v>
      </c>
      <c r="AN70" s="8">
        <v>0</v>
      </c>
      <c r="AO70" s="164">
        <f t="shared" si="32"/>
        <v>0</v>
      </c>
      <c r="AP70" s="12">
        <v>0</v>
      </c>
      <c r="AQ70" s="8">
        <v>0</v>
      </c>
      <c r="AR70" s="8">
        <v>0</v>
      </c>
      <c r="AS70" s="164">
        <f t="shared" si="33"/>
        <v>0</v>
      </c>
      <c r="AT70" s="12">
        <v>0</v>
      </c>
      <c r="AU70" s="8">
        <v>0</v>
      </c>
      <c r="AV70" s="8">
        <v>0</v>
      </c>
      <c r="AW70" s="164">
        <f t="shared" si="34"/>
        <v>0</v>
      </c>
      <c r="AX70" s="12">
        <v>0</v>
      </c>
      <c r="AY70" s="8">
        <v>0</v>
      </c>
      <c r="AZ70" s="8">
        <v>0</v>
      </c>
      <c r="BA70" s="164">
        <f t="shared" si="35"/>
        <v>0</v>
      </c>
      <c r="BB70" s="12">
        <v>0</v>
      </c>
      <c r="BC70" s="8">
        <v>0</v>
      </c>
      <c r="BD70" s="8">
        <v>0</v>
      </c>
      <c r="BE70" s="164">
        <f t="shared" si="36"/>
        <v>0</v>
      </c>
      <c r="BF70" s="28">
        <f t="shared" si="12"/>
        <v>359</v>
      </c>
    </row>
    <row r="71" spans="1:58" ht="15" customHeight="1">
      <c r="A71" s="591"/>
      <c r="B71" s="591"/>
      <c r="C71" s="591"/>
      <c r="D71" s="591"/>
      <c r="E71" s="769" t="s">
        <v>127</v>
      </c>
      <c r="F71" s="781">
        <v>415</v>
      </c>
      <c r="G71" s="781" t="s">
        <v>124</v>
      </c>
      <c r="H71" s="775"/>
      <c r="I71" s="174" t="s">
        <v>40</v>
      </c>
      <c r="J71" s="12">
        <v>0</v>
      </c>
      <c r="K71" s="8">
        <v>0</v>
      </c>
      <c r="L71" s="8">
        <v>0</v>
      </c>
      <c r="M71" s="164">
        <f t="shared" si="25"/>
        <v>0</v>
      </c>
      <c r="N71" s="12">
        <v>0</v>
      </c>
      <c r="O71" s="8">
        <v>0</v>
      </c>
      <c r="P71" s="8">
        <v>0</v>
      </c>
      <c r="Q71" s="164">
        <f t="shared" si="26"/>
        <v>0</v>
      </c>
      <c r="R71" s="12">
        <v>0</v>
      </c>
      <c r="S71" s="8">
        <v>0</v>
      </c>
      <c r="T71" s="8">
        <v>0</v>
      </c>
      <c r="U71" s="164">
        <f t="shared" si="27"/>
        <v>0</v>
      </c>
      <c r="V71" s="12">
        <v>14</v>
      </c>
      <c r="W71" s="8">
        <v>9</v>
      </c>
      <c r="X71" s="8">
        <v>0</v>
      </c>
      <c r="Y71" s="164">
        <f t="shared" si="28"/>
        <v>23</v>
      </c>
      <c r="Z71" s="12">
        <v>13</v>
      </c>
      <c r="AA71" s="8">
        <v>9</v>
      </c>
      <c r="AB71" s="8">
        <v>0</v>
      </c>
      <c r="AC71" s="164">
        <f t="shared" si="29"/>
        <v>22</v>
      </c>
      <c r="AD71" s="12">
        <v>14</v>
      </c>
      <c r="AE71" s="8">
        <v>9</v>
      </c>
      <c r="AF71" s="8">
        <v>0</v>
      </c>
      <c r="AG71" s="164">
        <f t="shared" si="30"/>
        <v>23</v>
      </c>
      <c r="AH71" s="12">
        <v>0</v>
      </c>
      <c r="AI71" s="8">
        <v>0</v>
      </c>
      <c r="AJ71" s="8">
        <v>0</v>
      </c>
      <c r="AK71" s="164">
        <f t="shared" si="31"/>
        <v>0</v>
      </c>
      <c r="AL71" s="12">
        <v>0</v>
      </c>
      <c r="AM71" s="8">
        <v>0</v>
      </c>
      <c r="AN71" s="8">
        <v>0</v>
      </c>
      <c r="AO71" s="164">
        <f t="shared" si="32"/>
        <v>0</v>
      </c>
      <c r="AP71" s="12">
        <v>0</v>
      </c>
      <c r="AQ71" s="8">
        <v>0</v>
      </c>
      <c r="AR71" s="8">
        <v>0</v>
      </c>
      <c r="AS71" s="164">
        <f t="shared" si="33"/>
        <v>0</v>
      </c>
      <c r="AT71" s="12">
        <v>0</v>
      </c>
      <c r="AU71" s="8">
        <v>0</v>
      </c>
      <c r="AV71" s="8">
        <v>0</v>
      </c>
      <c r="AW71" s="164">
        <f t="shared" si="34"/>
        <v>0</v>
      </c>
      <c r="AX71" s="12">
        <v>0</v>
      </c>
      <c r="AY71" s="8">
        <v>0</v>
      </c>
      <c r="AZ71" s="8">
        <v>0</v>
      </c>
      <c r="BA71" s="164">
        <f t="shared" si="35"/>
        <v>0</v>
      </c>
      <c r="BB71" s="12">
        <v>0</v>
      </c>
      <c r="BC71" s="8">
        <v>0</v>
      </c>
      <c r="BD71" s="8">
        <v>0</v>
      </c>
      <c r="BE71" s="164">
        <f t="shared" si="36"/>
        <v>0</v>
      </c>
      <c r="BF71" s="28">
        <f t="shared" si="12"/>
        <v>68</v>
      </c>
    </row>
    <row r="72" spans="1:58" ht="15" customHeight="1">
      <c r="A72" s="591"/>
      <c r="B72" s="591"/>
      <c r="C72" s="591"/>
      <c r="D72" s="591"/>
      <c r="E72" s="769" t="s">
        <v>123</v>
      </c>
      <c r="F72" s="781">
        <v>415</v>
      </c>
      <c r="G72" s="781" t="s">
        <v>124</v>
      </c>
      <c r="H72" s="775"/>
      <c r="I72" s="331" t="s">
        <v>124</v>
      </c>
      <c r="J72" s="116">
        <f>SUM(J67:J71)</f>
        <v>8</v>
      </c>
      <c r="K72" s="138">
        <f>SUM(K67:K71)</f>
        <v>8</v>
      </c>
      <c r="L72" s="138">
        <f>SUM(L67:L71)</f>
        <v>0</v>
      </c>
      <c r="M72" s="164">
        <f t="shared" si="25"/>
        <v>16</v>
      </c>
      <c r="N72" s="116">
        <f>SUM(N67:N71)</f>
        <v>8</v>
      </c>
      <c r="O72" s="138">
        <f>SUM(O67:O71)</f>
        <v>4</v>
      </c>
      <c r="P72" s="138">
        <f>SUM(P67:P71)</f>
        <v>0</v>
      </c>
      <c r="Q72" s="164">
        <f t="shared" si="26"/>
        <v>12</v>
      </c>
      <c r="R72" s="116">
        <f>SUM(R67:R71)</f>
        <v>18</v>
      </c>
      <c r="S72" s="138">
        <f>SUM(S67:S71)</f>
        <v>4</v>
      </c>
      <c r="T72" s="138">
        <f>SUM(T67:T71)</f>
        <v>0</v>
      </c>
      <c r="U72" s="164">
        <f t="shared" si="27"/>
        <v>22</v>
      </c>
      <c r="V72" s="116">
        <f>SUM(V67:V71)</f>
        <v>138</v>
      </c>
      <c r="W72" s="138">
        <f>SUM(W67:W71)</f>
        <v>92</v>
      </c>
      <c r="X72" s="138">
        <f>SUM(X67:X71)</f>
        <v>0</v>
      </c>
      <c r="Y72" s="164">
        <f t="shared" si="28"/>
        <v>230</v>
      </c>
      <c r="Z72" s="116">
        <f>SUM(Z67:Z71)</f>
        <v>130</v>
      </c>
      <c r="AA72" s="138">
        <f>SUM(AA67:AA71)</f>
        <v>87</v>
      </c>
      <c r="AB72" s="138">
        <f>SUM(AB67:AB71)</f>
        <v>0</v>
      </c>
      <c r="AC72" s="164">
        <f t="shared" si="29"/>
        <v>217</v>
      </c>
      <c r="AD72" s="116">
        <f>SUM(AD67:AD71)</f>
        <v>142</v>
      </c>
      <c r="AE72" s="138">
        <f>SUM(AE67:AE71)</f>
        <v>94</v>
      </c>
      <c r="AF72" s="138">
        <f>SUM(AF67:AF71)</f>
        <v>0</v>
      </c>
      <c r="AG72" s="164">
        <f t="shared" si="30"/>
        <v>236</v>
      </c>
      <c r="AH72" s="116">
        <f>SUM(AH67:AH71)</f>
        <v>0</v>
      </c>
      <c r="AI72" s="138">
        <f>SUM(AI67:AI71)</f>
        <v>0</v>
      </c>
      <c r="AJ72" s="138">
        <f>SUM(AJ67:AJ71)</f>
        <v>0</v>
      </c>
      <c r="AK72" s="164">
        <f t="shared" si="31"/>
        <v>0</v>
      </c>
      <c r="AL72" s="116">
        <f>SUM(AL67:AL71)</f>
        <v>0</v>
      </c>
      <c r="AM72" s="138">
        <f>SUM(AM67:AM71)</f>
        <v>0</v>
      </c>
      <c r="AN72" s="138">
        <f>SUM(AN67:AN71)</f>
        <v>0</v>
      </c>
      <c r="AO72" s="164">
        <f t="shared" si="32"/>
        <v>0</v>
      </c>
      <c r="AP72" s="116">
        <f>SUM(AP67:AP71)</f>
        <v>0</v>
      </c>
      <c r="AQ72" s="138">
        <f>SUM(AQ67:AQ71)</f>
        <v>0</v>
      </c>
      <c r="AR72" s="138">
        <f>SUM(AR67:AR71)</f>
        <v>0</v>
      </c>
      <c r="AS72" s="164">
        <f t="shared" si="33"/>
        <v>0</v>
      </c>
      <c r="AT72" s="116">
        <f>SUM(AT67:AT71)</f>
        <v>0</v>
      </c>
      <c r="AU72" s="138">
        <f>SUM(AU67:AU71)</f>
        <v>0</v>
      </c>
      <c r="AV72" s="138">
        <f>SUM(AV67:AV71)</f>
        <v>0</v>
      </c>
      <c r="AW72" s="164">
        <f t="shared" si="34"/>
        <v>0</v>
      </c>
      <c r="AX72" s="116">
        <f>SUM(AX67:AX71)</f>
        <v>0</v>
      </c>
      <c r="AY72" s="138">
        <f>SUM(AY67:AY71)</f>
        <v>0</v>
      </c>
      <c r="AZ72" s="138">
        <f>SUM(AZ67:AZ71)</f>
        <v>0</v>
      </c>
      <c r="BA72" s="164">
        <f t="shared" si="35"/>
        <v>0</v>
      </c>
      <c r="BB72" s="116">
        <f>SUM(BB67:BB71)</f>
        <v>0</v>
      </c>
      <c r="BC72" s="138">
        <f>SUM(BC67:BC71)</f>
        <v>0</v>
      </c>
      <c r="BD72" s="138">
        <f>SUM(BD67:BD71)</f>
        <v>0</v>
      </c>
      <c r="BE72" s="164">
        <f t="shared" si="36"/>
        <v>0</v>
      </c>
      <c r="BF72" s="166">
        <f>AG72+AC72+Y72+U72+Q72+M72+AK72+AO72+AS72+AW72+BA72+BE72</f>
        <v>733</v>
      </c>
    </row>
    <row r="73" spans="1:58" ht="15" customHeight="1">
      <c r="A73" s="591"/>
      <c r="B73" s="591"/>
      <c r="C73" s="591"/>
      <c r="D73" s="591"/>
      <c r="E73" s="769" t="s">
        <v>125</v>
      </c>
      <c r="F73" s="781">
        <v>415</v>
      </c>
      <c r="G73" s="781" t="s">
        <v>124</v>
      </c>
      <c r="H73" s="776" t="s">
        <v>41</v>
      </c>
      <c r="I73" s="174" t="s">
        <v>42</v>
      </c>
      <c r="J73" s="39">
        <v>8</v>
      </c>
      <c r="K73" s="24">
        <v>8</v>
      </c>
      <c r="L73" s="8">
        <v>0</v>
      </c>
      <c r="M73" s="19">
        <f t="shared" si="25"/>
        <v>16</v>
      </c>
      <c r="N73" s="39">
        <v>8</v>
      </c>
      <c r="O73" s="24">
        <v>4</v>
      </c>
      <c r="P73" s="8">
        <v>0</v>
      </c>
      <c r="Q73" s="19">
        <f t="shared" si="26"/>
        <v>12</v>
      </c>
      <c r="R73" s="39">
        <v>18</v>
      </c>
      <c r="S73" s="24">
        <v>4</v>
      </c>
      <c r="T73" s="8">
        <v>0</v>
      </c>
      <c r="U73" s="19">
        <f t="shared" si="27"/>
        <v>22</v>
      </c>
      <c r="V73" s="39">
        <v>134</v>
      </c>
      <c r="W73" s="24">
        <v>89</v>
      </c>
      <c r="X73" s="8">
        <v>0</v>
      </c>
      <c r="Y73" s="19">
        <f t="shared" si="28"/>
        <v>223</v>
      </c>
      <c r="Z73" s="39">
        <v>126</v>
      </c>
      <c r="AA73" s="24">
        <v>84</v>
      </c>
      <c r="AB73" s="8">
        <v>0</v>
      </c>
      <c r="AC73" s="19">
        <f t="shared" si="29"/>
        <v>210</v>
      </c>
      <c r="AD73" s="39">
        <v>137</v>
      </c>
      <c r="AE73" s="24">
        <v>92</v>
      </c>
      <c r="AF73" s="8">
        <v>0</v>
      </c>
      <c r="AG73" s="19">
        <f t="shared" si="30"/>
        <v>229</v>
      </c>
      <c r="AH73" s="39">
        <v>0</v>
      </c>
      <c r="AI73" s="24">
        <v>0</v>
      </c>
      <c r="AJ73" s="8">
        <v>0</v>
      </c>
      <c r="AK73" s="19">
        <f t="shared" si="31"/>
        <v>0</v>
      </c>
      <c r="AL73" s="39">
        <v>0</v>
      </c>
      <c r="AM73" s="24">
        <v>0</v>
      </c>
      <c r="AN73" s="8">
        <v>0</v>
      </c>
      <c r="AO73" s="19">
        <f t="shared" si="32"/>
        <v>0</v>
      </c>
      <c r="AP73" s="39">
        <v>0</v>
      </c>
      <c r="AQ73" s="24">
        <v>0</v>
      </c>
      <c r="AR73" s="8">
        <v>0</v>
      </c>
      <c r="AS73" s="19">
        <f t="shared" si="33"/>
        <v>0</v>
      </c>
      <c r="AT73" s="39">
        <v>0</v>
      </c>
      <c r="AU73" s="24">
        <v>0</v>
      </c>
      <c r="AV73" s="8">
        <v>0</v>
      </c>
      <c r="AW73" s="19">
        <f t="shared" si="34"/>
        <v>0</v>
      </c>
      <c r="AX73" s="39">
        <v>0</v>
      </c>
      <c r="AY73" s="24">
        <v>0</v>
      </c>
      <c r="AZ73" s="8">
        <v>0</v>
      </c>
      <c r="BA73" s="19">
        <f t="shared" si="35"/>
        <v>0</v>
      </c>
      <c r="BB73" s="39">
        <v>0</v>
      </c>
      <c r="BC73" s="24">
        <v>0</v>
      </c>
      <c r="BD73" s="8">
        <v>0</v>
      </c>
      <c r="BE73" s="19">
        <f t="shared" si="36"/>
        <v>0</v>
      </c>
      <c r="BF73" s="28">
        <f t="shared" si="12"/>
        <v>712</v>
      </c>
    </row>
    <row r="74" spans="1:58" ht="15" customHeight="1">
      <c r="A74" s="591"/>
      <c r="B74" s="591"/>
      <c r="C74" s="591"/>
      <c r="D74" s="591"/>
      <c r="E74" s="769" t="s">
        <v>126</v>
      </c>
      <c r="F74" s="781">
        <v>415</v>
      </c>
      <c r="G74" s="781" t="s">
        <v>124</v>
      </c>
      <c r="H74" s="776"/>
      <c r="I74" s="174" t="s">
        <v>43</v>
      </c>
      <c r="J74" s="12">
        <v>0</v>
      </c>
      <c r="K74" s="8">
        <v>0</v>
      </c>
      <c r="L74" s="9">
        <v>0</v>
      </c>
      <c r="M74" s="19">
        <f t="shared" si="25"/>
        <v>0</v>
      </c>
      <c r="N74" s="12">
        <v>0</v>
      </c>
      <c r="O74" s="8">
        <v>0</v>
      </c>
      <c r="P74" s="9">
        <v>0</v>
      </c>
      <c r="Q74" s="19">
        <f t="shared" si="26"/>
        <v>0</v>
      </c>
      <c r="R74" s="12">
        <v>0</v>
      </c>
      <c r="S74" s="8">
        <v>0</v>
      </c>
      <c r="T74" s="9">
        <v>0</v>
      </c>
      <c r="U74" s="19">
        <f t="shared" si="27"/>
        <v>0</v>
      </c>
      <c r="V74" s="12">
        <v>4</v>
      </c>
      <c r="W74" s="8">
        <v>3</v>
      </c>
      <c r="X74" s="9">
        <v>0</v>
      </c>
      <c r="Y74" s="19">
        <f t="shared" si="28"/>
        <v>7</v>
      </c>
      <c r="Z74" s="12">
        <v>4</v>
      </c>
      <c r="AA74" s="8">
        <v>3</v>
      </c>
      <c r="AB74" s="9">
        <v>0</v>
      </c>
      <c r="AC74" s="19">
        <f t="shared" si="29"/>
        <v>7</v>
      </c>
      <c r="AD74" s="12">
        <v>4</v>
      </c>
      <c r="AE74" s="8">
        <v>3</v>
      </c>
      <c r="AF74" s="9">
        <v>0</v>
      </c>
      <c r="AG74" s="19">
        <f t="shared" si="30"/>
        <v>7</v>
      </c>
      <c r="AH74" s="12">
        <v>0</v>
      </c>
      <c r="AI74" s="8">
        <v>0</v>
      </c>
      <c r="AJ74" s="9">
        <v>0</v>
      </c>
      <c r="AK74" s="19">
        <f t="shared" si="31"/>
        <v>0</v>
      </c>
      <c r="AL74" s="12">
        <v>0</v>
      </c>
      <c r="AM74" s="8">
        <v>0</v>
      </c>
      <c r="AN74" s="9">
        <v>0</v>
      </c>
      <c r="AO74" s="19">
        <f t="shared" si="32"/>
        <v>0</v>
      </c>
      <c r="AP74" s="12">
        <v>0</v>
      </c>
      <c r="AQ74" s="8">
        <v>0</v>
      </c>
      <c r="AR74" s="9">
        <v>0</v>
      </c>
      <c r="AS74" s="19">
        <f t="shared" si="33"/>
        <v>0</v>
      </c>
      <c r="AT74" s="12">
        <v>0</v>
      </c>
      <c r="AU74" s="8">
        <v>0</v>
      </c>
      <c r="AV74" s="9">
        <v>0</v>
      </c>
      <c r="AW74" s="19">
        <f t="shared" si="34"/>
        <v>0</v>
      </c>
      <c r="AX74" s="12">
        <v>0</v>
      </c>
      <c r="AY74" s="8">
        <v>0</v>
      </c>
      <c r="AZ74" s="9">
        <v>0</v>
      </c>
      <c r="BA74" s="19">
        <f t="shared" si="35"/>
        <v>0</v>
      </c>
      <c r="BB74" s="12">
        <v>0</v>
      </c>
      <c r="BC74" s="8">
        <v>0</v>
      </c>
      <c r="BD74" s="9">
        <v>0</v>
      </c>
      <c r="BE74" s="19">
        <f t="shared" si="36"/>
        <v>0</v>
      </c>
      <c r="BF74" s="28">
        <f t="shared" si="12"/>
        <v>21</v>
      </c>
    </row>
    <row r="75" spans="1:58" ht="15" customHeight="1">
      <c r="A75" s="591"/>
      <c r="B75" s="591"/>
      <c r="C75" s="591"/>
      <c r="D75" s="591"/>
      <c r="E75" s="769" t="s">
        <v>107</v>
      </c>
      <c r="F75" s="781">
        <v>415</v>
      </c>
      <c r="G75" s="781" t="s">
        <v>124</v>
      </c>
      <c r="H75" s="775" t="s">
        <v>44</v>
      </c>
      <c r="I75" s="174" t="s">
        <v>45</v>
      </c>
      <c r="J75" s="12">
        <v>0</v>
      </c>
      <c r="K75" s="8">
        <v>0</v>
      </c>
      <c r="L75" s="9">
        <v>0</v>
      </c>
      <c r="M75" s="19">
        <f t="shared" si="25"/>
        <v>0</v>
      </c>
      <c r="N75" s="12">
        <v>0</v>
      </c>
      <c r="O75" s="8">
        <v>0</v>
      </c>
      <c r="P75" s="9">
        <v>0</v>
      </c>
      <c r="Q75" s="19">
        <f t="shared" si="26"/>
        <v>0</v>
      </c>
      <c r="R75" s="12">
        <v>0</v>
      </c>
      <c r="S75" s="8">
        <v>0</v>
      </c>
      <c r="T75" s="9">
        <v>0</v>
      </c>
      <c r="U75" s="19">
        <f t="shared" si="27"/>
        <v>0</v>
      </c>
      <c r="V75" s="12">
        <v>0</v>
      </c>
      <c r="W75" s="8">
        <v>0</v>
      </c>
      <c r="X75" s="9">
        <v>0</v>
      </c>
      <c r="Y75" s="19">
        <f t="shared" si="28"/>
        <v>0</v>
      </c>
      <c r="Z75" s="12">
        <v>0</v>
      </c>
      <c r="AA75" s="8">
        <v>0</v>
      </c>
      <c r="AB75" s="9">
        <v>0</v>
      </c>
      <c r="AC75" s="19">
        <f t="shared" si="29"/>
        <v>0</v>
      </c>
      <c r="AD75" s="12">
        <v>0</v>
      </c>
      <c r="AE75" s="8">
        <v>0</v>
      </c>
      <c r="AF75" s="9">
        <v>0</v>
      </c>
      <c r="AG75" s="19">
        <f t="shared" si="30"/>
        <v>0</v>
      </c>
      <c r="AH75" s="12">
        <v>0</v>
      </c>
      <c r="AI75" s="8">
        <v>0</v>
      </c>
      <c r="AJ75" s="9">
        <v>0</v>
      </c>
      <c r="AK75" s="19">
        <f t="shared" si="31"/>
        <v>0</v>
      </c>
      <c r="AL75" s="12">
        <v>0</v>
      </c>
      <c r="AM75" s="8">
        <v>0</v>
      </c>
      <c r="AN75" s="9">
        <v>0</v>
      </c>
      <c r="AO75" s="19">
        <f t="shared" si="32"/>
        <v>0</v>
      </c>
      <c r="AP75" s="12">
        <v>0</v>
      </c>
      <c r="AQ75" s="8">
        <v>0</v>
      </c>
      <c r="AR75" s="9">
        <v>0</v>
      </c>
      <c r="AS75" s="19">
        <f t="shared" si="33"/>
        <v>0</v>
      </c>
      <c r="AT75" s="12">
        <v>0</v>
      </c>
      <c r="AU75" s="8">
        <v>0</v>
      </c>
      <c r="AV75" s="9">
        <v>0</v>
      </c>
      <c r="AW75" s="19">
        <f t="shared" si="34"/>
        <v>0</v>
      </c>
      <c r="AX75" s="12">
        <v>0</v>
      </c>
      <c r="AY75" s="8">
        <v>0</v>
      </c>
      <c r="AZ75" s="9">
        <v>0</v>
      </c>
      <c r="BA75" s="19">
        <f t="shared" si="35"/>
        <v>0</v>
      </c>
      <c r="BB75" s="12">
        <v>0</v>
      </c>
      <c r="BC75" s="8">
        <v>0</v>
      </c>
      <c r="BD75" s="9">
        <v>0</v>
      </c>
      <c r="BE75" s="19">
        <f t="shared" si="36"/>
        <v>0</v>
      </c>
      <c r="BF75" s="28">
        <f t="shared" si="12"/>
        <v>0</v>
      </c>
    </row>
    <row r="76" spans="1:58" ht="15.75" customHeight="1" thickBot="1">
      <c r="A76" s="591"/>
      <c r="B76" s="591"/>
      <c r="C76" s="591"/>
      <c r="D76" s="591"/>
      <c r="E76" s="770" t="s">
        <v>127</v>
      </c>
      <c r="F76" s="782">
        <v>415</v>
      </c>
      <c r="G76" s="782" t="s">
        <v>124</v>
      </c>
      <c r="H76" s="777"/>
      <c r="I76" s="175" t="s">
        <v>46</v>
      </c>
      <c r="J76" s="14">
        <v>0</v>
      </c>
      <c r="K76" s="15">
        <v>0</v>
      </c>
      <c r="L76" s="118">
        <v>0</v>
      </c>
      <c r="M76" s="167">
        <f t="shared" si="25"/>
        <v>0</v>
      </c>
      <c r="N76" s="14">
        <v>0</v>
      </c>
      <c r="O76" s="15">
        <v>0</v>
      </c>
      <c r="P76" s="118">
        <v>0</v>
      </c>
      <c r="Q76" s="167">
        <f t="shared" si="26"/>
        <v>0</v>
      </c>
      <c r="R76" s="14">
        <v>0</v>
      </c>
      <c r="S76" s="15">
        <v>0</v>
      </c>
      <c r="T76" s="118">
        <v>0</v>
      </c>
      <c r="U76" s="167">
        <f t="shared" si="27"/>
        <v>0</v>
      </c>
      <c r="V76" s="14">
        <v>0</v>
      </c>
      <c r="W76" s="15">
        <v>0</v>
      </c>
      <c r="X76" s="118">
        <v>0</v>
      </c>
      <c r="Y76" s="167">
        <f t="shared" si="28"/>
        <v>0</v>
      </c>
      <c r="Z76" s="14">
        <v>0</v>
      </c>
      <c r="AA76" s="15">
        <v>0</v>
      </c>
      <c r="AB76" s="118">
        <v>0</v>
      </c>
      <c r="AC76" s="167">
        <f t="shared" si="29"/>
        <v>0</v>
      </c>
      <c r="AD76" s="14">
        <v>0</v>
      </c>
      <c r="AE76" s="15">
        <v>0</v>
      </c>
      <c r="AF76" s="118">
        <v>0</v>
      </c>
      <c r="AG76" s="167">
        <f t="shared" si="30"/>
        <v>0</v>
      </c>
      <c r="AH76" s="14">
        <v>0</v>
      </c>
      <c r="AI76" s="15">
        <v>0</v>
      </c>
      <c r="AJ76" s="118">
        <v>0</v>
      </c>
      <c r="AK76" s="167">
        <f t="shared" si="31"/>
        <v>0</v>
      </c>
      <c r="AL76" s="14">
        <v>0</v>
      </c>
      <c r="AM76" s="15">
        <v>0</v>
      </c>
      <c r="AN76" s="118">
        <v>0</v>
      </c>
      <c r="AO76" s="167">
        <f t="shared" si="32"/>
        <v>0</v>
      </c>
      <c r="AP76" s="14">
        <v>0</v>
      </c>
      <c r="AQ76" s="15">
        <v>0</v>
      </c>
      <c r="AR76" s="118">
        <v>0</v>
      </c>
      <c r="AS76" s="167">
        <f t="shared" si="33"/>
        <v>0</v>
      </c>
      <c r="AT76" s="14">
        <v>0</v>
      </c>
      <c r="AU76" s="15">
        <v>0</v>
      </c>
      <c r="AV76" s="118">
        <v>0</v>
      </c>
      <c r="AW76" s="167">
        <f t="shared" si="34"/>
        <v>0</v>
      </c>
      <c r="AX76" s="14">
        <v>0</v>
      </c>
      <c r="AY76" s="15">
        <v>0</v>
      </c>
      <c r="AZ76" s="118">
        <v>0</v>
      </c>
      <c r="BA76" s="167">
        <f t="shared" si="35"/>
        <v>0</v>
      </c>
      <c r="BB76" s="14">
        <v>0</v>
      </c>
      <c r="BC76" s="15">
        <v>0</v>
      </c>
      <c r="BD76" s="118">
        <v>0</v>
      </c>
      <c r="BE76" s="167">
        <f t="shared" si="36"/>
        <v>0</v>
      </c>
      <c r="BF76" s="29">
        <f t="shared" si="12"/>
        <v>0</v>
      </c>
    </row>
    <row r="77" spans="1:58" ht="76.5" customHeight="1" thickBot="1">
      <c r="A77" s="591"/>
      <c r="B77" s="591"/>
      <c r="C77" s="591"/>
      <c r="D77" s="591"/>
      <c r="E77" s="330" t="s">
        <v>128</v>
      </c>
      <c r="F77" s="332">
        <v>10</v>
      </c>
      <c r="G77" s="332" t="s">
        <v>181</v>
      </c>
      <c r="H77" s="178" t="s">
        <v>48</v>
      </c>
      <c r="I77" s="178" t="s">
        <v>48</v>
      </c>
      <c r="J77" s="755">
        <v>1</v>
      </c>
      <c r="K77" s="756"/>
      <c r="L77" s="756"/>
      <c r="M77" s="757"/>
      <c r="N77" s="755">
        <v>5</v>
      </c>
      <c r="O77" s="756"/>
      <c r="P77" s="756"/>
      <c r="Q77" s="757"/>
      <c r="R77" s="755">
        <v>4</v>
      </c>
      <c r="S77" s="756"/>
      <c r="T77" s="756"/>
      <c r="U77" s="757"/>
      <c r="V77" s="755">
        <v>2</v>
      </c>
      <c r="W77" s="756"/>
      <c r="X77" s="756"/>
      <c r="Y77" s="757"/>
      <c r="Z77" s="755">
        <v>3</v>
      </c>
      <c r="AA77" s="756"/>
      <c r="AB77" s="756"/>
      <c r="AC77" s="757"/>
      <c r="AD77" s="755">
        <v>4</v>
      </c>
      <c r="AE77" s="756"/>
      <c r="AF77" s="756"/>
      <c r="AG77" s="757"/>
      <c r="AH77" s="755">
        <v>0</v>
      </c>
      <c r="AI77" s="756"/>
      <c r="AJ77" s="756"/>
      <c r="AK77" s="757"/>
      <c r="AL77" s="755">
        <v>0</v>
      </c>
      <c r="AM77" s="756"/>
      <c r="AN77" s="756"/>
      <c r="AO77" s="757"/>
      <c r="AP77" s="755">
        <v>0</v>
      </c>
      <c r="AQ77" s="756"/>
      <c r="AR77" s="756"/>
      <c r="AS77" s="757"/>
      <c r="AT77" s="755">
        <v>0</v>
      </c>
      <c r="AU77" s="756"/>
      <c r="AV77" s="756"/>
      <c r="AW77" s="757"/>
      <c r="AX77" s="755">
        <v>0</v>
      </c>
      <c r="AY77" s="756"/>
      <c r="AZ77" s="756"/>
      <c r="BA77" s="757"/>
      <c r="BB77" s="755">
        <v>0</v>
      </c>
      <c r="BC77" s="756"/>
      <c r="BD77" s="756"/>
      <c r="BE77" s="757"/>
      <c r="BF77" s="171">
        <f>SUM(J77:BE77)</f>
        <v>19</v>
      </c>
    </row>
    <row r="78" spans="1:58" ht="15" customHeight="1">
      <c r="A78" s="591"/>
      <c r="B78" s="591"/>
      <c r="C78" s="591"/>
      <c r="D78" s="591"/>
      <c r="E78" s="768" t="s">
        <v>129</v>
      </c>
      <c r="F78" s="778">
        <v>150</v>
      </c>
      <c r="G78" s="778" t="s">
        <v>130</v>
      </c>
      <c r="H78" s="774" t="s">
        <v>35</v>
      </c>
      <c r="I78" s="173" t="s">
        <v>36</v>
      </c>
      <c r="J78" s="10">
        <v>0</v>
      </c>
      <c r="K78" s="11">
        <v>0</v>
      </c>
      <c r="L78" s="11">
        <v>0</v>
      </c>
      <c r="M78" s="163">
        <f aca="true" t="shared" si="37" ref="M78:M87">SUM(J78:L78)</f>
        <v>0</v>
      </c>
      <c r="N78" s="10">
        <v>0</v>
      </c>
      <c r="O78" s="11">
        <v>0</v>
      </c>
      <c r="P78" s="11">
        <v>0</v>
      </c>
      <c r="Q78" s="163">
        <f aca="true" t="shared" si="38" ref="Q78:Q87">SUM(N78:P78)</f>
        <v>0</v>
      </c>
      <c r="R78" s="10">
        <v>0</v>
      </c>
      <c r="S78" s="11">
        <v>0</v>
      </c>
      <c r="T78" s="11">
        <v>0</v>
      </c>
      <c r="U78" s="163">
        <f aca="true" t="shared" si="39" ref="U78:U87">SUM(R78:T78)</f>
        <v>0</v>
      </c>
      <c r="V78" s="10">
        <v>0</v>
      </c>
      <c r="W78" s="11">
        <v>0</v>
      </c>
      <c r="X78" s="11">
        <v>0</v>
      </c>
      <c r="Y78" s="163">
        <f aca="true" t="shared" si="40" ref="Y78:Y87">SUM(V78:X78)</f>
        <v>0</v>
      </c>
      <c r="Z78" s="10">
        <v>0</v>
      </c>
      <c r="AA78" s="11">
        <v>0</v>
      </c>
      <c r="AB78" s="11">
        <v>0</v>
      </c>
      <c r="AC78" s="163">
        <f aca="true" t="shared" si="41" ref="AC78:AC87">SUM(Z78:AB78)</f>
        <v>0</v>
      </c>
      <c r="AD78" s="10">
        <v>0</v>
      </c>
      <c r="AE78" s="11">
        <v>0</v>
      </c>
      <c r="AF78" s="11">
        <v>0</v>
      </c>
      <c r="AG78" s="163">
        <f aca="true" t="shared" si="42" ref="AG78:AG87">SUM(AD78:AF78)</f>
        <v>0</v>
      </c>
      <c r="AH78" s="10">
        <v>0</v>
      </c>
      <c r="AI78" s="11">
        <v>0</v>
      </c>
      <c r="AJ78" s="11">
        <v>0</v>
      </c>
      <c r="AK78" s="163">
        <f aca="true" t="shared" si="43" ref="AK78:AK87">SUM(AH78:AJ78)</f>
        <v>0</v>
      </c>
      <c r="AL78" s="10">
        <v>0</v>
      </c>
      <c r="AM78" s="11">
        <v>0</v>
      </c>
      <c r="AN78" s="11">
        <v>0</v>
      </c>
      <c r="AO78" s="163">
        <f aca="true" t="shared" si="44" ref="AO78:AO87">SUM(AL78:AN78)</f>
        <v>0</v>
      </c>
      <c r="AP78" s="10">
        <v>0</v>
      </c>
      <c r="AQ78" s="11">
        <v>0</v>
      </c>
      <c r="AR78" s="11">
        <v>0</v>
      </c>
      <c r="AS78" s="163">
        <f aca="true" t="shared" si="45" ref="AS78:AS87">SUM(AP78:AR78)</f>
        <v>0</v>
      </c>
      <c r="AT78" s="10">
        <v>0</v>
      </c>
      <c r="AU78" s="11">
        <v>0</v>
      </c>
      <c r="AV78" s="11">
        <v>0</v>
      </c>
      <c r="AW78" s="163">
        <f aca="true" t="shared" si="46" ref="AW78:AW87">SUM(AT78:AV78)</f>
        <v>0</v>
      </c>
      <c r="AX78" s="10">
        <v>0</v>
      </c>
      <c r="AY78" s="11">
        <v>0</v>
      </c>
      <c r="AZ78" s="11">
        <v>0</v>
      </c>
      <c r="BA78" s="163">
        <f aca="true" t="shared" si="47" ref="BA78:BA87">SUM(AX78:AZ78)</f>
        <v>0</v>
      </c>
      <c r="BB78" s="10">
        <v>0</v>
      </c>
      <c r="BC78" s="11">
        <v>0</v>
      </c>
      <c r="BD78" s="11">
        <v>0</v>
      </c>
      <c r="BE78" s="163">
        <f aca="true" t="shared" si="48" ref="BE78:BE87">SUM(BB78:BD78)</f>
        <v>0</v>
      </c>
      <c r="BF78" s="27">
        <f aca="true" t="shared" si="49" ref="BF78:BF87">AG78+AC78+Y78+U78+Q78+M78+AK78+AO78+AS78+AW78+BA78+BE78</f>
        <v>0</v>
      </c>
    </row>
    <row r="79" spans="1:58" ht="15" customHeight="1">
      <c r="A79" s="591"/>
      <c r="B79" s="591"/>
      <c r="C79" s="591"/>
      <c r="D79" s="591"/>
      <c r="E79" s="769"/>
      <c r="F79" s="772">
        <v>100</v>
      </c>
      <c r="G79" s="772" t="s">
        <v>99</v>
      </c>
      <c r="H79" s="775"/>
      <c r="I79" s="174" t="s">
        <v>37</v>
      </c>
      <c r="J79" s="12">
        <v>0</v>
      </c>
      <c r="K79" s="8">
        <v>0</v>
      </c>
      <c r="L79" s="8">
        <v>0</v>
      </c>
      <c r="M79" s="164">
        <f t="shared" si="37"/>
        <v>0</v>
      </c>
      <c r="N79" s="12">
        <v>0</v>
      </c>
      <c r="O79" s="8">
        <v>0</v>
      </c>
      <c r="P79" s="8">
        <v>0</v>
      </c>
      <c r="Q79" s="164">
        <f t="shared" si="38"/>
        <v>0</v>
      </c>
      <c r="R79" s="12">
        <v>0</v>
      </c>
      <c r="S79" s="8">
        <v>0</v>
      </c>
      <c r="T79" s="8">
        <v>0</v>
      </c>
      <c r="U79" s="164">
        <f t="shared" si="39"/>
        <v>0</v>
      </c>
      <c r="V79" s="12">
        <v>0</v>
      </c>
      <c r="W79" s="8">
        <v>0</v>
      </c>
      <c r="X79" s="8">
        <v>0</v>
      </c>
      <c r="Y79" s="164">
        <f t="shared" si="40"/>
        <v>0</v>
      </c>
      <c r="Z79" s="12">
        <v>0</v>
      </c>
      <c r="AA79" s="8">
        <v>0</v>
      </c>
      <c r="AB79" s="8">
        <v>0</v>
      </c>
      <c r="AC79" s="164">
        <f t="shared" si="41"/>
        <v>0</v>
      </c>
      <c r="AD79" s="12">
        <v>0</v>
      </c>
      <c r="AE79" s="8">
        <v>0</v>
      </c>
      <c r="AF79" s="8">
        <v>0</v>
      </c>
      <c r="AG79" s="164">
        <f t="shared" si="42"/>
        <v>0</v>
      </c>
      <c r="AH79" s="12">
        <v>0</v>
      </c>
      <c r="AI79" s="8">
        <v>0</v>
      </c>
      <c r="AJ79" s="8">
        <v>0</v>
      </c>
      <c r="AK79" s="164">
        <f t="shared" si="43"/>
        <v>0</v>
      </c>
      <c r="AL79" s="12">
        <v>0</v>
      </c>
      <c r="AM79" s="8">
        <v>0</v>
      </c>
      <c r="AN79" s="8">
        <v>0</v>
      </c>
      <c r="AO79" s="164">
        <f t="shared" si="44"/>
        <v>0</v>
      </c>
      <c r="AP79" s="12">
        <v>0</v>
      </c>
      <c r="AQ79" s="8">
        <v>0</v>
      </c>
      <c r="AR79" s="8">
        <v>0</v>
      </c>
      <c r="AS79" s="164">
        <f t="shared" si="45"/>
        <v>0</v>
      </c>
      <c r="AT79" s="12">
        <v>0</v>
      </c>
      <c r="AU79" s="8">
        <v>0</v>
      </c>
      <c r="AV79" s="8">
        <v>0</v>
      </c>
      <c r="AW79" s="164">
        <f t="shared" si="46"/>
        <v>0</v>
      </c>
      <c r="AX79" s="12">
        <v>0</v>
      </c>
      <c r="AY79" s="8">
        <v>0</v>
      </c>
      <c r="AZ79" s="8">
        <v>0</v>
      </c>
      <c r="BA79" s="164">
        <f t="shared" si="47"/>
        <v>0</v>
      </c>
      <c r="BB79" s="12">
        <v>0</v>
      </c>
      <c r="BC79" s="8">
        <v>0</v>
      </c>
      <c r="BD79" s="8">
        <v>0</v>
      </c>
      <c r="BE79" s="164">
        <f t="shared" si="48"/>
        <v>0</v>
      </c>
      <c r="BF79" s="28">
        <f t="shared" si="49"/>
        <v>0</v>
      </c>
    </row>
    <row r="80" spans="1:58" ht="15" customHeight="1">
      <c r="A80" s="591"/>
      <c r="B80" s="591"/>
      <c r="C80" s="591"/>
      <c r="D80" s="591"/>
      <c r="E80" s="769"/>
      <c r="F80" s="772">
        <v>100</v>
      </c>
      <c r="G80" s="772" t="s">
        <v>99</v>
      </c>
      <c r="H80" s="775"/>
      <c r="I80" s="174" t="s">
        <v>38</v>
      </c>
      <c r="J80" s="12">
        <v>2</v>
      </c>
      <c r="K80" s="8">
        <v>0</v>
      </c>
      <c r="L80" s="8">
        <v>0</v>
      </c>
      <c r="M80" s="164">
        <f t="shared" si="37"/>
        <v>2</v>
      </c>
      <c r="N80" s="12">
        <v>5</v>
      </c>
      <c r="O80" s="8">
        <v>1</v>
      </c>
      <c r="P80" s="8">
        <v>0</v>
      </c>
      <c r="Q80" s="164">
        <f t="shared" si="38"/>
        <v>6</v>
      </c>
      <c r="R80" s="12">
        <v>21</v>
      </c>
      <c r="S80" s="8">
        <v>14</v>
      </c>
      <c r="T80" s="8">
        <v>0</v>
      </c>
      <c r="U80" s="164">
        <f t="shared" si="39"/>
        <v>35</v>
      </c>
      <c r="V80" s="12">
        <v>5</v>
      </c>
      <c r="W80" s="8">
        <v>0</v>
      </c>
      <c r="X80" s="8">
        <v>0</v>
      </c>
      <c r="Y80" s="164">
        <f t="shared" si="40"/>
        <v>5</v>
      </c>
      <c r="Z80" s="12">
        <v>28</v>
      </c>
      <c r="AA80" s="8">
        <v>19</v>
      </c>
      <c r="AB80" s="8">
        <v>0</v>
      </c>
      <c r="AC80" s="164">
        <f t="shared" si="41"/>
        <v>47</v>
      </c>
      <c r="AD80" s="12">
        <v>0</v>
      </c>
      <c r="AE80" s="8">
        <v>0</v>
      </c>
      <c r="AF80" s="8">
        <v>0</v>
      </c>
      <c r="AG80" s="164">
        <f t="shared" si="42"/>
        <v>0</v>
      </c>
      <c r="AH80" s="12">
        <v>0</v>
      </c>
      <c r="AI80" s="8">
        <v>0</v>
      </c>
      <c r="AJ80" s="8">
        <v>0</v>
      </c>
      <c r="AK80" s="164">
        <f t="shared" si="43"/>
        <v>0</v>
      </c>
      <c r="AL80" s="12">
        <v>0</v>
      </c>
      <c r="AM80" s="8">
        <v>0</v>
      </c>
      <c r="AN80" s="8">
        <v>0</v>
      </c>
      <c r="AO80" s="164">
        <f t="shared" si="44"/>
        <v>0</v>
      </c>
      <c r="AP80" s="12">
        <v>0</v>
      </c>
      <c r="AQ80" s="8">
        <v>0</v>
      </c>
      <c r="AR80" s="8">
        <v>0</v>
      </c>
      <c r="AS80" s="164">
        <f t="shared" si="45"/>
        <v>0</v>
      </c>
      <c r="AT80" s="12">
        <v>0</v>
      </c>
      <c r="AU80" s="8">
        <v>0</v>
      </c>
      <c r="AV80" s="8">
        <v>0</v>
      </c>
      <c r="AW80" s="164">
        <f t="shared" si="46"/>
        <v>0</v>
      </c>
      <c r="AX80" s="12">
        <v>0</v>
      </c>
      <c r="AY80" s="8">
        <v>0</v>
      </c>
      <c r="AZ80" s="8">
        <v>0</v>
      </c>
      <c r="BA80" s="164">
        <f t="shared" si="47"/>
        <v>0</v>
      </c>
      <c r="BB80" s="12">
        <v>0</v>
      </c>
      <c r="BC80" s="8">
        <v>0</v>
      </c>
      <c r="BD80" s="8">
        <v>0</v>
      </c>
      <c r="BE80" s="164">
        <f t="shared" si="48"/>
        <v>0</v>
      </c>
      <c r="BF80" s="28">
        <f t="shared" si="49"/>
        <v>95</v>
      </c>
    </row>
    <row r="81" spans="1:58" ht="15" customHeight="1">
      <c r="A81" s="591"/>
      <c r="B81" s="591"/>
      <c r="C81" s="591"/>
      <c r="D81" s="591"/>
      <c r="E81" s="769"/>
      <c r="F81" s="772">
        <v>100</v>
      </c>
      <c r="G81" s="772" t="s">
        <v>99</v>
      </c>
      <c r="H81" s="775"/>
      <c r="I81" s="174" t="s">
        <v>39</v>
      </c>
      <c r="J81" s="12">
        <v>4</v>
      </c>
      <c r="K81" s="8">
        <v>4</v>
      </c>
      <c r="L81" s="8">
        <v>0</v>
      </c>
      <c r="M81" s="164">
        <f t="shared" si="37"/>
        <v>8</v>
      </c>
      <c r="N81" s="12">
        <v>5</v>
      </c>
      <c r="O81" s="8">
        <v>3</v>
      </c>
      <c r="P81" s="8">
        <v>0</v>
      </c>
      <c r="Q81" s="164">
        <f t="shared" si="38"/>
        <v>8</v>
      </c>
      <c r="R81" s="12">
        <v>18</v>
      </c>
      <c r="S81" s="8">
        <v>11</v>
      </c>
      <c r="T81" s="8">
        <v>0</v>
      </c>
      <c r="U81" s="164">
        <f t="shared" si="39"/>
        <v>29</v>
      </c>
      <c r="V81" s="12">
        <v>10</v>
      </c>
      <c r="W81" s="8">
        <v>2</v>
      </c>
      <c r="X81" s="8">
        <v>0</v>
      </c>
      <c r="Y81" s="164">
        <f t="shared" si="40"/>
        <v>12</v>
      </c>
      <c r="Z81" s="12">
        <v>23</v>
      </c>
      <c r="AA81" s="8">
        <v>14</v>
      </c>
      <c r="AB81" s="8">
        <v>0</v>
      </c>
      <c r="AC81" s="164">
        <f t="shared" si="41"/>
        <v>37</v>
      </c>
      <c r="AD81" s="12">
        <v>11</v>
      </c>
      <c r="AE81" s="8">
        <v>7</v>
      </c>
      <c r="AF81" s="8">
        <v>0</v>
      </c>
      <c r="AG81" s="164">
        <f t="shared" si="42"/>
        <v>18</v>
      </c>
      <c r="AH81" s="12">
        <v>0</v>
      </c>
      <c r="AI81" s="8">
        <v>0</v>
      </c>
      <c r="AJ81" s="8">
        <v>0</v>
      </c>
      <c r="AK81" s="164">
        <f t="shared" si="43"/>
        <v>0</v>
      </c>
      <c r="AL81" s="12">
        <v>0</v>
      </c>
      <c r="AM81" s="8">
        <v>0</v>
      </c>
      <c r="AN81" s="8">
        <v>0</v>
      </c>
      <c r="AO81" s="164">
        <f t="shared" si="44"/>
        <v>0</v>
      </c>
      <c r="AP81" s="12">
        <v>0</v>
      </c>
      <c r="AQ81" s="8">
        <v>0</v>
      </c>
      <c r="AR81" s="8">
        <v>0</v>
      </c>
      <c r="AS81" s="164">
        <f t="shared" si="45"/>
        <v>0</v>
      </c>
      <c r="AT81" s="12">
        <v>0</v>
      </c>
      <c r="AU81" s="8">
        <v>0</v>
      </c>
      <c r="AV81" s="8">
        <v>0</v>
      </c>
      <c r="AW81" s="164">
        <f t="shared" si="46"/>
        <v>0</v>
      </c>
      <c r="AX81" s="12">
        <v>0</v>
      </c>
      <c r="AY81" s="8">
        <v>0</v>
      </c>
      <c r="AZ81" s="8">
        <v>0</v>
      </c>
      <c r="BA81" s="164">
        <f t="shared" si="47"/>
        <v>0</v>
      </c>
      <c r="BB81" s="12">
        <v>0</v>
      </c>
      <c r="BC81" s="8">
        <v>0</v>
      </c>
      <c r="BD81" s="8">
        <v>0</v>
      </c>
      <c r="BE81" s="164">
        <f t="shared" si="48"/>
        <v>0</v>
      </c>
      <c r="BF81" s="28">
        <f t="shared" si="49"/>
        <v>112</v>
      </c>
    </row>
    <row r="82" spans="1:58" ht="15" customHeight="1">
      <c r="A82" s="591"/>
      <c r="B82" s="591"/>
      <c r="C82" s="591"/>
      <c r="D82" s="591"/>
      <c r="E82" s="769"/>
      <c r="F82" s="772">
        <v>100</v>
      </c>
      <c r="G82" s="772" t="s">
        <v>99</v>
      </c>
      <c r="H82" s="775"/>
      <c r="I82" s="174" t="s">
        <v>40</v>
      </c>
      <c r="J82" s="12">
        <v>0</v>
      </c>
      <c r="K82" s="8">
        <v>0</v>
      </c>
      <c r="L82" s="8">
        <v>0</v>
      </c>
      <c r="M82" s="164">
        <f t="shared" si="37"/>
        <v>0</v>
      </c>
      <c r="N82" s="12">
        <v>1</v>
      </c>
      <c r="O82" s="8">
        <v>0</v>
      </c>
      <c r="P82" s="8">
        <v>0</v>
      </c>
      <c r="Q82" s="164">
        <f t="shared" si="38"/>
        <v>1</v>
      </c>
      <c r="R82" s="12">
        <v>4</v>
      </c>
      <c r="S82" s="8">
        <v>3</v>
      </c>
      <c r="T82" s="8">
        <v>0</v>
      </c>
      <c r="U82" s="164">
        <f t="shared" si="39"/>
        <v>7</v>
      </c>
      <c r="V82" s="12">
        <v>1</v>
      </c>
      <c r="W82" s="8">
        <v>0</v>
      </c>
      <c r="X82" s="8">
        <v>0</v>
      </c>
      <c r="Y82" s="164">
        <f t="shared" si="40"/>
        <v>1</v>
      </c>
      <c r="Z82" s="12">
        <v>6</v>
      </c>
      <c r="AA82" s="8">
        <v>4</v>
      </c>
      <c r="AB82" s="8">
        <v>0</v>
      </c>
      <c r="AC82" s="164">
        <f t="shared" si="41"/>
        <v>10</v>
      </c>
      <c r="AD82" s="12">
        <v>0</v>
      </c>
      <c r="AE82" s="8">
        <v>0</v>
      </c>
      <c r="AF82" s="8">
        <v>0</v>
      </c>
      <c r="AG82" s="164">
        <f t="shared" si="42"/>
        <v>0</v>
      </c>
      <c r="AH82" s="12">
        <v>0</v>
      </c>
      <c r="AI82" s="8">
        <v>0</v>
      </c>
      <c r="AJ82" s="8">
        <v>0</v>
      </c>
      <c r="AK82" s="164">
        <f t="shared" si="43"/>
        <v>0</v>
      </c>
      <c r="AL82" s="12">
        <v>0</v>
      </c>
      <c r="AM82" s="8">
        <v>0</v>
      </c>
      <c r="AN82" s="8">
        <v>0</v>
      </c>
      <c r="AO82" s="164">
        <f t="shared" si="44"/>
        <v>0</v>
      </c>
      <c r="AP82" s="12">
        <v>0</v>
      </c>
      <c r="AQ82" s="8">
        <v>0</v>
      </c>
      <c r="AR82" s="8">
        <v>0</v>
      </c>
      <c r="AS82" s="164">
        <f t="shared" si="45"/>
        <v>0</v>
      </c>
      <c r="AT82" s="12">
        <v>0</v>
      </c>
      <c r="AU82" s="8">
        <v>0</v>
      </c>
      <c r="AV82" s="8">
        <v>0</v>
      </c>
      <c r="AW82" s="164">
        <f t="shared" si="46"/>
        <v>0</v>
      </c>
      <c r="AX82" s="12">
        <v>0</v>
      </c>
      <c r="AY82" s="8">
        <v>0</v>
      </c>
      <c r="AZ82" s="8">
        <v>0</v>
      </c>
      <c r="BA82" s="164">
        <f t="shared" si="47"/>
        <v>0</v>
      </c>
      <c r="BB82" s="12">
        <v>0</v>
      </c>
      <c r="BC82" s="8">
        <v>0</v>
      </c>
      <c r="BD82" s="8">
        <v>0</v>
      </c>
      <c r="BE82" s="164">
        <f t="shared" si="48"/>
        <v>0</v>
      </c>
      <c r="BF82" s="28">
        <f t="shared" si="49"/>
        <v>19</v>
      </c>
    </row>
    <row r="83" spans="1:58" ht="36.75" customHeight="1">
      <c r="A83" s="591"/>
      <c r="B83" s="591"/>
      <c r="C83" s="591"/>
      <c r="D83" s="591"/>
      <c r="E83" s="769"/>
      <c r="F83" s="772">
        <v>100</v>
      </c>
      <c r="G83" s="772" t="s">
        <v>99</v>
      </c>
      <c r="H83" s="775"/>
      <c r="I83" s="331" t="s">
        <v>99</v>
      </c>
      <c r="J83" s="116">
        <f>SUM(J78:J82)</f>
        <v>6</v>
      </c>
      <c r="K83" s="138">
        <f>SUM(K78:K82)</f>
        <v>4</v>
      </c>
      <c r="L83" s="138">
        <f>SUM(L78:L82)</f>
        <v>0</v>
      </c>
      <c r="M83" s="164">
        <f t="shared" si="37"/>
        <v>10</v>
      </c>
      <c r="N83" s="116">
        <f>SUM(N78:N82)</f>
        <v>11</v>
      </c>
      <c r="O83" s="138">
        <f>SUM(O78:O82)</f>
        <v>4</v>
      </c>
      <c r="P83" s="138">
        <f>SUM(P78:P82)</f>
        <v>0</v>
      </c>
      <c r="Q83" s="164">
        <f t="shared" si="38"/>
        <v>15</v>
      </c>
      <c r="R83" s="116">
        <f>SUM(R78:R82)</f>
        <v>43</v>
      </c>
      <c r="S83" s="138">
        <f>SUM(S78:S82)</f>
        <v>28</v>
      </c>
      <c r="T83" s="138">
        <f>SUM(T78:T82)</f>
        <v>0</v>
      </c>
      <c r="U83" s="164">
        <f t="shared" si="39"/>
        <v>71</v>
      </c>
      <c r="V83" s="116">
        <f>SUM(V78:V82)</f>
        <v>16</v>
      </c>
      <c r="W83" s="138">
        <f>SUM(W78:W82)</f>
        <v>2</v>
      </c>
      <c r="X83" s="138">
        <f>SUM(X78:X82)</f>
        <v>0</v>
      </c>
      <c r="Y83" s="164">
        <f t="shared" si="40"/>
        <v>18</v>
      </c>
      <c r="Z83" s="116">
        <f>SUM(Z78:Z82)</f>
        <v>57</v>
      </c>
      <c r="AA83" s="138">
        <f>SUM(AA78:AA82)</f>
        <v>37</v>
      </c>
      <c r="AB83" s="138">
        <f>SUM(AB78:AB82)</f>
        <v>0</v>
      </c>
      <c r="AC83" s="164">
        <f t="shared" si="41"/>
        <v>94</v>
      </c>
      <c r="AD83" s="116">
        <f>SUM(AD78:AD82)</f>
        <v>11</v>
      </c>
      <c r="AE83" s="138">
        <f>SUM(AE78:AE82)</f>
        <v>7</v>
      </c>
      <c r="AF83" s="138">
        <f>SUM(AF78:AF82)</f>
        <v>0</v>
      </c>
      <c r="AG83" s="164">
        <f t="shared" si="42"/>
        <v>18</v>
      </c>
      <c r="AH83" s="116">
        <f>SUM(AH78:AH82)</f>
        <v>0</v>
      </c>
      <c r="AI83" s="138">
        <f>SUM(AI78:AI82)</f>
        <v>0</v>
      </c>
      <c r="AJ83" s="138">
        <f>SUM(AJ78:AJ82)</f>
        <v>0</v>
      </c>
      <c r="AK83" s="164">
        <f t="shared" si="43"/>
        <v>0</v>
      </c>
      <c r="AL83" s="116">
        <f>SUM(AL78:AL82)</f>
        <v>0</v>
      </c>
      <c r="AM83" s="138">
        <f>SUM(AM78:AM82)</f>
        <v>0</v>
      </c>
      <c r="AN83" s="138">
        <f>SUM(AN78:AN82)</f>
        <v>0</v>
      </c>
      <c r="AO83" s="164">
        <f t="shared" si="44"/>
        <v>0</v>
      </c>
      <c r="AP83" s="116">
        <f>SUM(AP78:AP82)</f>
        <v>0</v>
      </c>
      <c r="AQ83" s="138">
        <f>SUM(AQ78:AQ82)</f>
        <v>0</v>
      </c>
      <c r="AR83" s="138">
        <f>SUM(AR78:AR82)</f>
        <v>0</v>
      </c>
      <c r="AS83" s="164">
        <f t="shared" si="45"/>
        <v>0</v>
      </c>
      <c r="AT83" s="116">
        <f>SUM(AT78:AT82)</f>
        <v>0</v>
      </c>
      <c r="AU83" s="138">
        <f>SUM(AU78:AU82)</f>
        <v>0</v>
      </c>
      <c r="AV83" s="138">
        <f>SUM(AV78:AV82)</f>
        <v>0</v>
      </c>
      <c r="AW83" s="164">
        <f t="shared" si="46"/>
        <v>0</v>
      </c>
      <c r="AX83" s="116">
        <f>SUM(AX78:AX82)</f>
        <v>0</v>
      </c>
      <c r="AY83" s="138">
        <f>SUM(AY78:AY82)</f>
        <v>0</v>
      </c>
      <c r="AZ83" s="138">
        <f>SUM(AZ78:AZ82)</f>
        <v>0</v>
      </c>
      <c r="BA83" s="164">
        <f t="shared" si="47"/>
        <v>0</v>
      </c>
      <c r="BB83" s="116">
        <f>SUM(BB78:BB82)</f>
        <v>0</v>
      </c>
      <c r="BC83" s="138">
        <f>SUM(BC78:BC82)</f>
        <v>0</v>
      </c>
      <c r="BD83" s="138">
        <f>SUM(BD78:BD82)</f>
        <v>0</v>
      </c>
      <c r="BE83" s="164">
        <f t="shared" si="48"/>
        <v>0</v>
      </c>
      <c r="BF83" s="166">
        <f>AG83+AC83+Y83+U83+Q83+M83+AK83+AO83+AS83+AW83+BA83+BE83</f>
        <v>226</v>
      </c>
    </row>
    <row r="84" spans="1:58" ht="15" customHeight="1">
      <c r="A84" s="591"/>
      <c r="B84" s="591"/>
      <c r="C84" s="591"/>
      <c r="D84" s="591"/>
      <c r="E84" s="769"/>
      <c r="F84" s="772">
        <v>100</v>
      </c>
      <c r="G84" s="772" t="s">
        <v>99</v>
      </c>
      <c r="H84" s="776" t="s">
        <v>41</v>
      </c>
      <c r="I84" s="174" t="s">
        <v>42</v>
      </c>
      <c r="J84" s="39">
        <v>10</v>
      </c>
      <c r="K84" s="24">
        <v>10</v>
      </c>
      <c r="L84" s="8">
        <v>0</v>
      </c>
      <c r="M84" s="19">
        <f t="shared" si="37"/>
        <v>20</v>
      </c>
      <c r="N84" s="39">
        <v>10</v>
      </c>
      <c r="O84" s="24">
        <v>4</v>
      </c>
      <c r="P84" s="8">
        <v>0</v>
      </c>
      <c r="Q84" s="19">
        <f t="shared" si="38"/>
        <v>14</v>
      </c>
      <c r="R84" s="39">
        <v>42</v>
      </c>
      <c r="S84" s="24">
        <v>27</v>
      </c>
      <c r="T84" s="8">
        <v>0</v>
      </c>
      <c r="U84" s="19">
        <f t="shared" si="39"/>
        <v>69</v>
      </c>
      <c r="V84" s="39">
        <v>16</v>
      </c>
      <c r="W84" s="24">
        <v>2</v>
      </c>
      <c r="X84" s="8">
        <v>0</v>
      </c>
      <c r="Y84" s="19">
        <f t="shared" si="40"/>
        <v>18</v>
      </c>
      <c r="Z84" s="39">
        <v>55</v>
      </c>
      <c r="AA84" s="24">
        <v>36</v>
      </c>
      <c r="AB84" s="8">
        <v>0</v>
      </c>
      <c r="AC84" s="19">
        <f t="shared" si="41"/>
        <v>91</v>
      </c>
      <c r="AD84" s="39">
        <v>11</v>
      </c>
      <c r="AE84" s="24">
        <v>7</v>
      </c>
      <c r="AF84" s="8">
        <v>0</v>
      </c>
      <c r="AG84" s="19">
        <f t="shared" si="42"/>
        <v>18</v>
      </c>
      <c r="AH84" s="39">
        <v>0</v>
      </c>
      <c r="AI84" s="24">
        <v>0</v>
      </c>
      <c r="AJ84" s="8">
        <v>0</v>
      </c>
      <c r="AK84" s="19">
        <f t="shared" si="43"/>
        <v>0</v>
      </c>
      <c r="AL84" s="39">
        <v>0</v>
      </c>
      <c r="AM84" s="24">
        <v>0</v>
      </c>
      <c r="AN84" s="8">
        <v>0</v>
      </c>
      <c r="AO84" s="19">
        <f t="shared" si="44"/>
        <v>0</v>
      </c>
      <c r="AP84" s="39">
        <v>0</v>
      </c>
      <c r="AQ84" s="24">
        <v>0</v>
      </c>
      <c r="AR84" s="8">
        <v>0</v>
      </c>
      <c r="AS84" s="19">
        <f t="shared" si="45"/>
        <v>0</v>
      </c>
      <c r="AT84" s="39">
        <v>0</v>
      </c>
      <c r="AU84" s="24">
        <v>0</v>
      </c>
      <c r="AV84" s="8">
        <v>0</v>
      </c>
      <c r="AW84" s="19">
        <f t="shared" si="46"/>
        <v>0</v>
      </c>
      <c r="AX84" s="39">
        <v>0</v>
      </c>
      <c r="AY84" s="24">
        <v>0</v>
      </c>
      <c r="AZ84" s="8">
        <v>0</v>
      </c>
      <c r="BA84" s="19">
        <f t="shared" si="47"/>
        <v>0</v>
      </c>
      <c r="BB84" s="39">
        <v>0</v>
      </c>
      <c r="BC84" s="24">
        <v>0</v>
      </c>
      <c r="BD84" s="8">
        <v>0</v>
      </c>
      <c r="BE84" s="19">
        <f t="shared" si="48"/>
        <v>0</v>
      </c>
      <c r="BF84" s="28">
        <f t="shared" si="49"/>
        <v>230</v>
      </c>
    </row>
    <row r="85" spans="1:58" ht="15" customHeight="1">
      <c r="A85" s="591"/>
      <c r="B85" s="591"/>
      <c r="C85" s="591"/>
      <c r="D85" s="591"/>
      <c r="E85" s="769"/>
      <c r="F85" s="772">
        <v>100</v>
      </c>
      <c r="G85" s="772" t="s">
        <v>99</v>
      </c>
      <c r="H85" s="776"/>
      <c r="I85" s="174" t="s">
        <v>43</v>
      </c>
      <c r="J85" s="12">
        <v>0</v>
      </c>
      <c r="K85" s="8">
        <v>0</v>
      </c>
      <c r="L85" s="9">
        <v>0</v>
      </c>
      <c r="M85" s="19">
        <f t="shared" si="37"/>
        <v>0</v>
      </c>
      <c r="N85" s="12">
        <v>1</v>
      </c>
      <c r="O85" s="8">
        <v>0</v>
      </c>
      <c r="P85" s="9">
        <v>0</v>
      </c>
      <c r="Q85" s="19">
        <f t="shared" si="38"/>
        <v>1</v>
      </c>
      <c r="R85" s="12">
        <v>1</v>
      </c>
      <c r="S85" s="8">
        <v>1</v>
      </c>
      <c r="T85" s="9">
        <v>0</v>
      </c>
      <c r="U85" s="19">
        <f t="shared" si="39"/>
        <v>2</v>
      </c>
      <c r="V85" s="12">
        <v>0</v>
      </c>
      <c r="W85" s="8">
        <v>0</v>
      </c>
      <c r="X85" s="9">
        <v>0</v>
      </c>
      <c r="Y85" s="19">
        <f t="shared" si="40"/>
        <v>0</v>
      </c>
      <c r="Z85" s="12">
        <v>2</v>
      </c>
      <c r="AA85" s="8">
        <v>1</v>
      </c>
      <c r="AB85" s="9">
        <v>0</v>
      </c>
      <c r="AC85" s="19">
        <f t="shared" si="41"/>
        <v>3</v>
      </c>
      <c r="AD85" s="12">
        <v>0</v>
      </c>
      <c r="AE85" s="8">
        <v>0</v>
      </c>
      <c r="AF85" s="9">
        <v>0</v>
      </c>
      <c r="AG85" s="19">
        <f t="shared" si="42"/>
        <v>0</v>
      </c>
      <c r="AH85" s="12">
        <v>0</v>
      </c>
      <c r="AI85" s="8">
        <v>0</v>
      </c>
      <c r="AJ85" s="9">
        <v>0</v>
      </c>
      <c r="AK85" s="19">
        <f t="shared" si="43"/>
        <v>0</v>
      </c>
      <c r="AL85" s="12">
        <v>0</v>
      </c>
      <c r="AM85" s="8">
        <v>0</v>
      </c>
      <c r="AN85" s="9">
        <v>0</v>
      </c>
      <c r="AO85" s="19">
        <f t="shared" si="44"/>
        <v>0</v>
      </c>
      <c r="AP85" s="12">
        <v>0</v>
      </c>
      <c r="AQ85" s="8">
        <v>0</v>
      </c>
      <c r="AR85" s="9">
        <v>0</v>
      </c>
      <c r="AS85" s="19">
        <f t="shared" si="45"/>
        <v>0</v>
      </c>
      <c r="AT85" s="12">
        <v>0</v>
      </c>
      <c r="AU85" s="8">
        <v>0</v>
      </c>
      <c r="AV85" s="9">
        <v>0</v>
      </c>
      <c r="AW85" s="19">
        <f t="shared" si="46"/>
        <v>0</v>
      </c>
      <c r="AX85" s="12">
        <v>0</v>
      </c>
      <c r="AY85" s="8">
        <v>0</v>
      </c>
      <c r="AZ85" s="9">
        <v>0</v>
      </c>
      <c r="BA85" s="19">
        <f t="shared" si="47"/>
        <v>0</v>
      </c>
      <c r="BB85" s="12">
        <v>0</v>
      </c>
      <c r="BC85" s="8">
        <v>0</v>
      </c>
      <c r="BD85" s="9">
        <v>0</v>
      </c>
      <c r="BE85" s="19">
        <f t="shared" si="48"/>
        <v>0</v>
      </c>
      <c r="BF85" s="28">
        <f t="shared" si="49"/>
        <v>6</v>
      </c>
    </row>
    <row r="86" spans="1:58" ht="15" customHeight="1">
      <c r="A86" s="591"/>
      <c r="B86" s="591"/>
      <c r="C86" s="591"/>
      <c r="D86" s="591"/>
      <c r="E86" s="769"/>
      <c r="F86" s="772">
        <v>100</v>
      </c>
      <c r="G86" s="772" t="s">
        <v>99</v>
      </c>
      <c r="H86" s="775" t="s">
        <v>44</v>
      </c>
      <c r="I86" s="174" t="s">
        <v>45</v>
      </c>
      <c r="J86" s="12">
        <v>0</v>
      </c>
      <c r="K86" s="8">
        <v>0</v>
      </c>
      <c r="L86" s="9">
        <v>0</v>
      </c>
      <c r="M86" s="19">
        <f t="shared" si="37"/>
        <v>0</v>
      </c>
      <c r="N86" s="12">
        <v>0</v>
      </c>
      <c r="O86" s="8">
        <v>0</v>
      </c>
      <c r="P86" s="9">
        <v>0</v>
      </c>
      <c r="Q86" s="19">
        <f t="shared" si="38"/>
        <v>0</v>
      </c>
      <c r="R86" s="12">
        <v>0</v>
      </c>
      <c r="S86" s="8">
        <v>0</v>
      </c>
      <c r="T86" s="9">
        <v>0</v>
      </c>
      <c r="U86" s="19">
        <f t="shared" si="39"/>
        <v>0</v>
      </c>
      <c r="V86" s="12">
        <v>0</v>
      </c>
      <c r="W86" s="8">
        <v>0</v>
      </c>
      <c r="X86" s="9">
        <v>0</v>
      </c>
      <c r="Y86" s="19">
        <f t="shared" si="40"/>
        <v>0</v>
      </c>
      <c r="Z86" s="12">
        <v>0</v>
      </c>
      <c r="AA86" s="8">
        <v>0</v>
      </c>
      <c r="AB86" s="9">
        <v>0</v>
      </c>
      <c r="AC86" s="19">
        <f t="shared" si="41"/>
        <v>0</v>
      </c>
      <c r="AD86" s="12">
        <v>0</v>
      </c>
      <c r="AE86" s="8">
        <v>0</v>
      </c>
      <c r="AF86" s="9">
        <v>0</v>
      </c>
      <c r="AG86" s="19">
        <f t="shared" si="42"/>
        <v>0</v>
      </c>
      <c r="AH86" s="12">
        <v>0</v>
      </c>
      <c r="AI86" s="8">
        <v>0</v>
      </c>
      <c r="AJ86" s="9">
        <v>0</v>
      </c>
      <c r="AK86" s="19">
        <f t="shared" si="43"/>
        <v>0</v>
      </c>
      <c r="AL86" s="12">
        <v>0</v>
      </c>
      <c r="AM86" s="8">
        <v>0</v>
      </c>
      <c r="AN86" s="9">
        <v>0</v>
      </c>
      <c r="AO86" s="19">
        <f t="shared" si="44"/>
        <v>0</v>
      </c>
      <c r="AP86" s="12">
        <v>0</v>
      </c>
      <c r="AQ86" s="8">
        <v>0</v>
      </c>
      <c r="AR86" s="9">
        <v>0</v>
      </c>
      <c r="AS86" s="19">
        <f t="shared" si="45"/>
        <v>0</v>
      </c>
      <c r="AT86" s="12">
        <v>0</v>
      </c>
      <c r="AU86" s="8">
        <v>0</v>
      </c>
      <c r="AV86" s="9">
        <v>0</v>
      </c>
      <c r="AW86" s="19">
        <f t="shared" si="46"/>
        <v>0</v>
      </c>
      <c r="AX86" s="12">
        <v>0</v>
      </c>
      <c r="AY86" s="8">
        <v>0</v>
      </c>
      <c r="AZ86" s="9">
        <v>0</v>
      </c>
      <c r="BA86" s="19">
        <f t="shared" si="47"/>
        <v>0</v>
      </c>
      <c r="BB86" s="12">
        <v>0</v>
      </c>
      <c r="BC86" s="8">
        <v>0</v>
      </c>
      <c r="BD86" s="9">
        <v>0</v>
      </c>
      <c r="BE86" s="19">
        <f t="shared" si="48"/>
        <v>0</v>
      </c>
      <c r="BF86" s="28">
        <f t="shared" si="49"/>
        <v>0</v>
      </c>
    </row>
    <row r="87" spans="1:58" ht="15.75" customHeight="1" thickBot="1">
      <c r="A87" s="591"/>
      <c r="B87" s="591"/>
      <c r="C87" s="591"/>
      <c r="D87" s="591"/>
      <c r="E87" s="770"/>
      <c r="F87" s="779">
        <v>100</v>
      </c>
      <c r="G87" s="779" t="s">
        <v>99</v>
      </c>
      <c r="H87" s="777"/>
      <c r="I87" s="175" t="s">
        <v>46</v>
      </c>
      <c r="J87" s="14">
        <v>0</v>
      </c>
      <c r="K87" s="15">
        <v>0</v>
      </c>
      <c r="L87" s="118">
        <v>0</v>
      </c>
      <c r="M87" s="167">
        <f t="shared" si="37"/>
        <v>0</v>
      </c>
      <c r="N87" s="14">
        <v>0</v>
      </c>
      <c r="O87" s="15">
        <v>0</v>
      </c>
      <c r="P87" s="118">
        <v>0</v>
      </c>
      <c r="Q87" s="167">
        <f t="shared" si="38"/>
        <v>0</v>
      </c>
      <c r="R87" s="14">
        <v>0</v>
      </c>
      <c r="S87" s="15">
        <v>0</v>
      </c>
      <c r="T87" s="118">
        <v>0</v>
      </c>
      <c r="U87" s="167">
        <f t="shared" si="39"/>
        <v>0</v>
      </c>
      <c r="V87" s="14">
        <v>0</v>
      </c>
      <c r="W87" s="15">
        <v>0</v>
      </c>
      <c r="X87" s="118">
        <v>0</v>
      </c>
      <c r="Y87" s="167">
        <f t="shared" si="40"/>
        <v>0</v>
      </c>
      <c r="Z87" s="14">
        <v>0</v>
      </c>
      <c r="AA87" s="15">
        <v>0</v>
      </c>
      <c r="AB87" s="118">
        <v>0</v>
      </c>
      <c r="AC87" s="167">
        <f t="shared" si="41"/>
        <v>0</v>
      </c>
      <c r="AD87" s="14">
        <v>0</v>
      </c>
      <c r="AE87" s="15">
        <v>0</v>
      </c>
      <c r="AF87" s="118">
        <v>0</v>
      </c>
      <c r="AG87" s="167">
        <f t="shared" si="42"/>
        <v>0</v>
      </c>
      <c r="AH87" s="14">
        <v>0</v>
      </c>
      <c r="AI87" s="15">
        <v>0</v>
      </c>
      <c r="AJ87" s="118">
        <v>0</v>
      </c>
      <c r="AK87" s="167">
        <f t="shared" si="43"/>
        <v>0</v>
      </c>
      <c r="AL87" s="14">
        <v>0</v>
      </c>
      <c r="AM87" s="15">
        <v>0</v>
      </c>
      <c r="AN87" s="118">
        <v>0</v>
      </c>
      <c r="AO87" s="167">
        <f t="shared" si="44"/>
        <v>0</v>
      </c>
      <c r="AP87" s="14">
        <v>0</v>
      </c>
      <c r="AQ87" s="15">
        <v>0</v>
      </c>
      <c r="AR87" s="118">
        <v>0</v>
      </c>
      <c r="AS87" s="167">
        <f t="shared" si="45"/>
        <v>0</v>
      </c>
      <c r="AT87" s="14">
        <v>0</v>
      </c>
      <c r="AU87" s="15">
        <v>0</v>
      </c>
      <c r="AV87" s="118">
        <v>0</v>
      </c>
      <c r="AW87" s="167">
        <f t="shared" si="46"/>
        <v>0</v>
      </c>
      <c r="AX87" s="14">
        <v>0</v>
      </c>
      <c r="AY87" s="15">
        <v>0</v>
      </c>
      <c r="AZ87" s="118">
        <v>0</v>
      </c>
      <c r="BA87" s="167">
        <f t="shared" si="47"/>
        <v>0</v>
      </c>
      <c r="BB87" s="14">
        <v>0</v>
      </c>
      <c r="BC87" s="15">
        <v>0</v>
      </c>
      <c r="BD87" s="118">
        <v>0</v>
      </c>
      <c r="BE87" s="167">
        <f t="shared" si="48"/>
        <v>0</v>
      </c>
      <c r="BF87" s="29">
        <f t="shared" si="49"/>
        <v>0</v>
      </c>
    </row>
    <row r="88" spans="1:58" ht="59.25" customHeight="1" thickBot="1">
      <c r="A88" s="592"/>
      <c r="B88" s="591"/>
      <c r="C88" s="591"/>
      <c r="D88" s="591"/>
      <c r="E88" s="172" t="s">
        <v>131</v>
      </c>
      <c r="F88" s="179">
        <v>300000</v>
      </c>
      <c r="G88" s="168" t="s">
        <v>132</v>
      </c>
      <c r="H88" s="169" t="s">
        <v>48</v>
      </c>
      <c r="I88" s="170" t="s">
        <v>48</v>
      </c>
      <c r="J88" s="755">
        <v>0</v>
      </c>
      <c r="K88" s="756"/>
      <c r="L88" s="756"/>
      <c r="M88" s="757"/>
      <c r="N88" s="755">
        <v>0</v>
      </c>
      <c r="O88" s="756"/>
      <c r="P88" s="756"/>
      <c r="Q88" s="757"/>
      <c r="R88" s="755">
        <v>0</v>
      </c>
      <c r="S88" s="756"/>
      <c r="T88" s="756"/>
      <c r="U88" s="757"/>
      <c r="V88" s="785">
        <v>84858</v>
      </c>
      <c r="W88" s="786"/>
      <c r="X88" s="786"/>
      <c r="Y88" s="787"/>
      <c r="Z88" s="788">
        <v>35286</v>
      </c>
      <c r="AA88" s="789"/>
      <c r="AB88" s="789"/>
      <c r="AC88" s="790"/>
      <c r="AD88" s="788">
        <v>10555</v>
      </c>
      <c r="AE88" s="789"/>
      <c r="AF88" s="789"/>
      <c r="AG88" s="790"/>
      <c r="AH88" s="755">
        <v>0</v>
      </c>
      <c r="AI88" s="756"/>
      <c r="AJ88" s="756"/>
      <c r="AK88" s="757"/>
      <c r="AL88" s="755">
        <v>0</v>
      </c>
      <c r="AM88" s="756"/>
      <c r="AN88" s="756"/>
      <c r="AO88" s="757"/>
      <c r="AP88" s="755">
        <v>0</v>
      </c>
      <c r="AQ88" s="756"/>
      <c r="AR88" s="756"/>
      <c r="AS88" s="757"/>
      <c r="AT88" s="755">
        <v>0</v>
      </c>
      <c r="AU88" s="756"/>
      <c r="AV88" s="756"/>
      <c r="AW88" s="757"/>
      <c r="AX88" s="755">
        <v>0</v>
      </c>
      <c r="AY88" s="756"/>
      <c r="AZ88" s="756"/>
      <c r="BA88" s="757"/>
      <c r="BB88" s="755">
        <v>0</v>
      </c>
      <c r="BC88" s="756"/>
      <c r="BD88" s="756"/>
      <c r="BE88" s="757"/>
      <c r="BF88" s="180">
        <f>SUM(J88:BE88)</f>
        <v>130699</v>
      </c>
    </row>
    <row r="89" spans="1:58" ht="15" customHeight="1">
      <c r="A89" s="590" t="s">
        <v>133</v>
      </c>
      <c r="B89" s="591"/>
      <c r="C89" s="591"/>
      <c r="D89" s="591"/>
      <c r="E89" s="791" t="s">
        <v>134</v>
      </c>
      <c r="F89" s="792">
        <v>150</v>
      </c>
      <c r="G89" s="795" t="s">
        <v>135</v>
      </c>
      <c r="H89" s="774" t="s">
        <v>35</v>
      </c>
      <c r="I89" s="173" t="s">
        <v>36</v>
      </c>
      <c r="J89" s="10">
        <v>0</v>
      </c>
      <c r="K89" s="11">
        <v>0</v>
      </c>
      <c r="L89" s="11">
        <v>0</v>
      </c>
      <c r="M89" s="163">
        <f aca="true" t="shared" si="50" ref="M89:M98">SUM(J89:L89)</f>
        <v>0</v>
      </c>
      <c r="N89" s="10">
        <v>0</v>
      </c>
      <c r="O89" s="11">
        <v>0</v>
      </c>
      <c r="P89" s="11">
        <v>0</v>
      </c>
      <c r="Q89" s="163">
        <f aca="true" t="shared" si="51" ref="Q89:Q98">SUM(N89:P89)</f>
        <v>0</v>
      </c>
      <c r="R89" s="10">
        <v>0</v>
      </c>
      <c r="S89" s="11">
        <v>0</v>
      </c>
      <c r="T89" s="11">
        <v>0</v>
      </c>
      <c r="U89" s="163">
        <f aca="true" t="shared" si="52" ref="U89:U98">SUM(R89:T89)</f>
        <v>0</v>
      </c>
      <c r="V89" s="10">
        <v>0</v>
      </c>
      <c r="W89" s="11">
        <v>0</v>
      </c>
      <c r="X89" s="11">
        <v>0</v>
      </c>
      <c r="Y89" s="163">
        <f aca="true" t="shared" si="53" ref="Y89:Y98">SUM(V89:X89)</f>
        <v>0</v>
      </c>
      <c r="Z89" s="10">
        <v>0</v>
      </c>
      <c r="AA89" s="11">
        <v>0</v>
      </c>
      <c r="AB89" s="11">
        <v>0</v>
      </c>
      <c r="AC89" s="163">
        <f aca="true" t="shared" si="54" ref="AC89:AC98">SUM(Z89:AB89)</f>
        <v>0</v>
      </c>
      <c r="AD89" s="10">
        <v>0</v>
      </c>
      <c r="AE89" s="11">
        <v>0</v>
      </c>
      <c r="AF89" s="11">
        <v>0</v>
      </c>
      <c r="AG89" s="163">
        <f aca="true" t="shared" si="55" ref="AG89:AG98">SUM(AD89:AF89)</f>
        <v>0</v>
      </c>
      <c r="AH89" s="10">
        <v>0</v>
      </c>
      <c r="AI89" s="11">
        <v>0</v>
      </c>
      <c r="AJ89" s="11">
        <v>0</v>
      </c>
      <c r="AK89" s="163">
        <f aca="true" t="shared" si="56" ref="AK89:AK98">SUM(AH89:AJ89)</f>
        <v>0</v>
      </c>
      <c r="AL89" s="10">
        <v>0</v>
      </c>
      <c r="AM89" s="11">
        <v>0</v>
      </c>
      <c r="AN89" s="11">
        <v>0</v>
      </c>
      <c r="AO89" s="163">
        <f aca="true" t="shared" si="57" ref="AO89:AO98">SUM(AL89:AN89)</f>
        <v>0</v>
      </c>
      <c r="AP89" s="10">
        <v>0</v>
      </c>
      <c r="AQ89" s="11">
        <v>0</v>
      </c>
      <c r="AR89" s="11">
        <v>0</v>
      </c>
      <c r="AS89" s="163">
        <f aca="true" t="shared" si="58" ref="AS89:AS98">SUM(AP89:AR89)</f>
        <v>0</v>
      </c>
      <c r="AT89" s="10">
        <v>0</v>
      </c>
      <c r="AU89" s="11">
        <v>0</v>
      </c>
      <c r="AV89" s="11">
        <v>0</v>
      </c>
      <c r="AW89" s="163">
        <f aca="true" t="shared" si="59" ref="AW89:AW98">SUM(AT89:AV89)</f>
        <v>0</v>
      </c>
      <c r="AX89" s="10">
        <v>0</v>
      </c>
      <c r="AY89" s="11">
        <v>0</v>
      </c>
      <c r="AZ89" s="11">
        <v>0</v>
      </c>
      <c r="BA89" s="163">
        <f aca="true" t="shared" si="60" ref="BA89:BA98">SUM(AX89:AZ89)</f>
        <v>0</v>
      </c>
      <c r="BB89" s="10">
        <v>0</v>
      </c>
      <c r="BC89" s="11">
        <v>0</v>
      </c>
      <c r="BD89" s="11">
        <v>0</v>
      </c>
      <c r="BE89" s="163">
        <f aca="true" t="shared" si="61" ref="BE89:BE98">SUM(BB89:BD89)</f>
        <v>0</v>
      </c>
      <c r="BF89" s="27">
        <f aca="true" t="shared" si="62" ref="BF89:BF98">AG89+AC89+Y89+U89+Q89+M89+AK89+AO89+AS89+AW89+BA89+BE89</f>
        <v>0</v>
      </c>
    </row>
    <row r="90" spans="1:58" ht="15" customHeight="1">
      <c r="A90" s="591"/>
      <c r="B90" s="591"/>
      <c r="C90" s="591"/>
      <c r="D90" s="591"/>
      <c r="E90" s="711"/>
      <c r="F90" s="793">
        <v>150</v>
      </c>
      <c r="G90" s="796" t="s">
        <v>136</v>
      </c>
      <c r="H90" s="775"/>
      <c r="I90" s="174" t="s">
        <v>37</v>
      </c>
      <c r="J90" s="12">
        <v>0</v>
      </c>
      <c r="K90" s="8">
        <v>0</v>
      </c>
      <c r="L90" s="8">
        <v>0</v>
      </c>
      <c r="M90" s="164">
        <f t="shared" si="50"/>
        <v>0</v>
      </c>
      <c r="N90" s="12">
        <v>0</v>
      </c>
      <c r="O90" s="8">
        <v>0</v>
      </c>
      <c r="P90" s="8">
        <v>0</v>
      </c>
      <c r="Q90" s="164">
        <f t="shared" si="51"/>
        <v>0</v>
      </c>
      <c r="R90" s="12">
        <v>0</v>
      </c>
      <c r="S90" s="8">
        <v>0</v>
      </c>
      <c r="T90" s="8">
        <v>0</v>
      </c>
      <c r="U90" s="164">
        <f t="shared" si="52"/>
        <v>0</v>
      </c>
      <c r="V90" s="12">
        <v>0</v>
      </c>
      <c r="W90" s="8">
        <v>0</v>
      </c>
      <c r="X90" s="8">
        <v>0</v>
      </c>
      <c r="Y90" s="164">
        <f t="shared" si="53"/>
        <v>0</v>
      </c>
      <c r="Z90" s="12">
        <v>0</v>
      </c>
      <c r="AA90" s="8">
        <v>0</v>
      </c>
      <c r="AB90" s="8">
        <v>0</v>
      </c>
      <c r="AC90" s="164">
        <f t="shared" si="54"/>
        <v>0</v>
      </c>
      <c r="AD90" s="12">
        <v>0</v>
      </c>
      <c r="AE90" s="8">
        <v>0</v>
      </c>
      <c r="AF90" s="8">
        <v>0</v>
      </c>
      <c r="AG90" s="164">
        <f t="shared" si="55"/>
        <v>0</v>
      </c>
      <c r="AH90" s="12">
        <v>0</v>
      </c>
      <c r="AI90" s="8">
        <v>0</v>
      </c>
      <c r="AJ90" s="8">
        <v>0</v>
      </c>
      <c r="AK90" s="164">
        <f t="shared" si="56"/>
        <v>0</v>
      </c>
      <c r="AL90" s="12">
        <v>0</v>
      </c>
      <c r="AM90" s="8">
        <v>0</v>
      </c>
      <c r="AN90" s="8">
        <v>0</v>
      </c>
      <c r="AO90" s="164">
        <f t="shared" si="57"/>
        <v>0</v>
      </c>
      <c r="AP90" s="12">
        <v>0</v>
      </c>
      <c r="AQ90" s="8">
        <v>0</v>
      </c>
      <c r="AR90" s="8">
        <v>0</v>
      </c>
      <c r="AS90" s="164">
        <f t="shared" si="58"/>
        <v>0</v>
      </c>
      <c r="AT90" s="12">
        <v>0</v>
      </c>
      <c r="AU90" s="8">
        <v>0</v>
      </c>
      <c r="AV90" s="8">
        <v>0</v>
      </c>
      <c r="AW90" s="164">
        <f t="shared" si="59"/>
        <v>0</v>
      </c>
      <c r="AX90" s="12">
        <v>0</v>
      </c>
      <c r="AY90" s="8">
        <v>0</v>
      </c>
      <c r="AZ90" s="8">
        <v>0</v>
      </c>
      <c r="BA90" s="164">
        <f t="shared" si="60"/>
        <v>0</v>
      </c>
      <c r="BB90" s="12">
        <v>0</v>
      </c>
      <c r="BC90" s="8">
        <v>0</v>
      </c>
      <c r="BD90" s="8">
        <v>0</v>
      </c>
      <c r="BE90" s="164">
        <f t="shared" si="61"/>
        <v>0</v>
      </c>
      <c r="BF90" s="28">
        <f t="shared" si="62"/>
        <v>0</v>
      </c>
    </row>
    <row r="91" spans="1:58" ht="15" customHeight="1">
      <c r="A91" s="591"/>
      <c r="B91" s="591"/>
      <c r="C91" s="591"/>
      <c r="D91" s="591"/>
      <c r="E91" s="711"/>
      <c r="F91" s="793">
        <v>150</v>
      </c>
      <c r="G91" s="796" t="s">
        <v>136</v>
      </c>
      <c r="H91" s="775"/>
      <c r="I91" s="174" t="s">
        <v>38</v>
      </c>
      <c r="J91" s="12">
        <v>0</v>
      </c>
      <c r="K91" s="8">
        <v>0</v>
      </c>
      <c r="L91" s="8">
        <v>0</v>
      </c>
      <c r="M91" s="164">
        <f t="shared" si="50"/>
        <v>0</v>
      </c>
      <c r="N91" s="12">
        <v>0</v>
      </c>
      <c r="O91" s="8">
        <v>0</v>
      </c>
      <c r="P91" s="8">
        <v>0</v>
      </c>
      <c r="Q91" s="164">
        <f t="shared" si="51"/>
        <v>0</v>
      </c>
      <c r="R91" s="12">
        <v>0</v>
      </c>
      <c r="S91" s="8">
        <v>0</v>
      </c>
      <c r="T91" s="8">
        <v>0</v>
      </c>
      <c r="U91" s="164">
        <f t="shared" si="52"/>
        <v>0</v>
      </c>
      <c r="V91" s="12">
        <v>0</v>
      </c>
      <c r="W91" s="8">
        <v>0</v>
      </c>
      <c r="X91" s="8">
        <v>0</v>
      </c>
      <c r="Y91" s="164">
        <f t="shared" si="53"/>
        <v>0</v>
      </c>
      <c r="Z91" s="12">
        <v>0</v>
      </c>
      <c r="AA91" s="8">
        <v>0</v>
      </c>
      <c r="AB91" s="8">
        <v>0</v>
      </c>
      <c r="AC91" s="164">
        <f t="shared" si="54"/>
        <v>0</v>
      </c>
      <c r="AD91" s="12">
        <v>0</v>
      </c>
      <c r="AE91" s="8">
        <v>0</v>
      </c>
      <c r="AF91" s="8">
        <v>0</v>
      </c>
      <c r="AG91" s="164">
        <f t="shared" si="55"/>
        <v>0</v>
      </c>
      <c r="AH91" s="12">
        <v>0</v>
      </c>
      <c r="AI91" s="8">
        <v>0</v>
      </c>
      <c r="AJ91" s="8">
        <v>0</v>
      </c>
      <c r="AK91" s="164">
        <f t="shared" si="56"/>
        <v>0</v>
      </c>
      <c r="AL91" s="12">
        <v>0</v>
      </c>
      <c r="AM91" s="8">
        <v>0</v>
      </c>
      <c r="AN91" s="8">
        <v>0</v>
      </c>
      <c r="AO91" s="164">
        <f t="shared" si="57"/>
        <v>0</v>
      </c>
      <c r="AP91" s="12">
        <v>0</v>
      </c>
      <c r="AQ91" s="8">
        <v>0</v>
      </c>
      <c r="AR91" s="8">
        <v>0</v>
      </c>
      <c r="AS91" s="164">
        <f t="shared" si="58"/>
        <v>0</v>
      </c>
      <c r="AT91" s="12">
        <v>0</v>
      </c>
      <c r="AU91" s="8">
        <v>0</v>
      </c>
      <c r="AV91" s="8">
        <v>0</v>
      </c>
      <c r="AW91" s="164">
        <f t="shared" si="59"/>
        <v>0</v>
      </c>
      <c r="AX91" s="12">
        <v>0</v>
      </c>
      <c r="AY91" s="8">
        <v>0</v>
      </c>
      <c r="AZ91" s="8">
        <v>0</v>
      </c>
      <c r="BA91" s="164">
        <f t="shared" si="60"/>
        <v>0</v>
      </c>
      <c r="BB91" s="12">
        <v>0</v>
      </c>
      <c r="BC91" s="8">
        <v>0</v>
      </c>
      <c r="BD91" s="8">
        <v>0</v>
      </c>
      <c r="BE91" s="164">
        <f t="shared" si="61"/>
        <v>0</v>
      </c>
      <c r="BF91" s="28">
        <f t="shared" si="62"/>
        <v>0</v>
      </c>
    </row>
    <row r="92" spans="1:58" ht="15" customHeight="1">
      <c r="A92" s="591"/>
      <c r="B92" s="591"/>
      <c r="C92" s="591"/>
      <c r="D92" s="591"/>
      <c r="E92" s="711"/>
      <c r="F92" s="793">
        <v>150</v>
      </c>
      <c r="G92" s="796" t="s">
        <v>136</v>
      </c>
      <c r="H92" s="775"/>
      <c r="I92" s="174" t="s">
        <v>39</v>
      </c>
      <c r="J92" s="12">
        <v>0</v>
      </c>
      <c r="K92" s="8">
        <v>0</v>
      </c>
      <c r="L92" s="8">
        <v>0</v>
      </c>
      <c r="M92" s="164">
        <f t="shared" si="50"/>
        <v>0</v>
      </c>
      <c r="N92" s="12">
        <v>0</v>
      </c>
      <c r="O92" s="8">
        <v>0</v>
      </c>
      <c r="P92" s="8">
        <v>0</v>
      </c>
      <c r="Q92" s="164">
        <f t="shared" si="51"/>
        <v>0</v>
      </c>
      <c r="R92" s="12">
        <v>0</v>
      </c>
      <c r="S92" s="8">
        <v>0</v>
      </c>
      <c r="T92" s="8">
        <v>0</v>
      </c>
      <c r="U92" s="164">
        <f t="shared" si="52"/>
        <v>0</v>
      </c>
      <c r="V92" s="12">
        <v>0</v>
      </c>
      <c r="W92" s="8">
        <v>0</v>
      </c>
      <c r="X92" s="8">
        <v>0</v>
      </c>
      <c r="Y92" s="164">
        <f t="shared" si="53"/>
        <v>0</v>
      </c>
      <c r="Z92" s="12">
        <v>0</v>
      </c>
      <c r="AA92" s="8">
        <v>0</v>
      </c>
      <c r="AB92" s="8">
        <v>0</v>
      </c>
      <c r="AC92" s="164">
        <f t="shared" si="54"/>
        <v>0</v>
      </c>
      <c r="AD92" s="12">
        <v>0</v>
      </c>
      <c r="AE92" s="8">
        <v>0</v>
      </c>
      <c r="AF92" s="8">
        <v>0</v>
      </c>
      <c r="AG92" s="164">
        <f t="shared" si="55"/>
        <v>0</v>
      </c>
      <c r="AH92" s="12">
        <v>0</v>
      </c>
      <c r="AI92" s="8">
        <v>0</v>
      </c>
      <c r="AJ92" s="8">
        <v>0</v>
      </c>
      <c r="AK92" s="164">
        <f t="shared" si="56"/>
        <v>0</v>
      </c>
      <c r="AL92" s="12">
        <v>0</v>
      </c>
      <c r="AM92" s="8">
        <v>0</v>
      </c>
      <c r="AN92" s="8">
        <v>0</v>
      </c>
      <c r="AO92" s="164">
        <f t="shared" si="57"/>
        <v>0</v>
      </c>
      <c r="AP92" s="12">
        <v>0</v>
      </c>
      <c r="AQ92" s="8">
        <v>0</v>
      </c>
      <c r="AR92" s="8">
        <v>0</v>
      </c>
      <c r="AS92" s="164">
        <f t="shared" si="58"/>
        <v>0</v>
      </c>
      <c r="AT92" s="12">
        <v>0</v>
      </c>
      <c r="AU92" s="8">
        <v>0</v>
      </c>
      <c r="AV92" s="8">
        <v>0</v>
      </c>
      <c r="AW92" s="164">
        <f t="shared" si="59"/>
        <v>0</v>
      </c>
      <c r="AX92" s="12">
        <v>0</v>
      </c>
      <c r="AY92" s="8">
        <v>0</v>
      </c>
      <c r="AZ92" s="8">
        <v>0</v>
      </c>
      <c r="BA92" s="164">
        <f t="shared" si="60"/>
        <v>0</v>
      </c>
      <c r="BB92" s="12">
        <v>0</v>
      </c>
      <c r="BC92" s="8">
        <v>0</v>
      </c>
      <c r="BD92" s="8">
        <v>0</v>
      </c>
      <c r="BE92" s="164">
        <f t="shared" si="61"/>
        <v>0</v>
      </c>
      <c r="BF92" s="28">
        <f t="shared" si="62"/>
        <v>0</v>
      </c>
    </row>
    <row r="93" spans="1:58" ht="15" customHeight="1">
      <c r="A93" s="591"/>
      <c r="B93" s="591"/>
      <c r="C93" s="591"/>
      <c r="D93" s="591"/>
      <c r="E93" s="711"/>
      <c r="F93" s="793">
        <v>150</v>
      </c>
      <c r="G93" s="796" t="s">
        <v>136</v>
      </c>
      <c r="H93" s="775"/>
      <c r="I93" s="174" t="s">
        <v>40</v>
      </c>
      <c r="J93" s="12">
        <v>0</v>
      </c>
      <c r="K93" s="8">
        <v>0</v>
      </c>
      <c r="L93" s="8">
        <v>0</v>
      </c>
      <c r="M93" s="164">
        <f t="shared" si="50"/>
        <v>0</v>
      </c>
      <c r="N93" s="12">
        <v>0</v>
      </c>
      <c r="O93" s="8">
        <v>0</v>
      </c>
      <c r="P93" s="8">
        <v>0</v>
      </c>
      <c r="Q93" s="164">
        <f t="shared" si="51"/>
        <v>0</v>
      </c>
      <c r="R93" s="12">
        <v>0</v>
      </c>
      <c r="S93" s="8">
        <v>0</v>
      </c>
      <c r="T93" s="8">
        <v>0</v>
      </c>
      <c r="U93" s="164">
        <f t="shared" si="52"/>
        <v>0</v>
      </c>
      <c r="V93" s="12">
        <v>0</v>
      </c>
      <c r="W93" s="8">
        <v>0</v>
      </c>
      <c r="X93" s="8">
        <v>0</v>
      </c>
      <c r="Y93" s="164">
        <f t="shared" si="53"/>
        <v>0</v>
      </c>
      <c r="Z93" s="12">
        <v>0</v>
      </c>
      <c r="AA93" s="8">
        <v>0</v>
      </c>
      <c r="AB93" s="8">
        <v>0</v>
      </c>
      <c r="AC93" s="164">
        <f t="shared" si="54"/>
        <v>0</v>
      </c>
      <c r="AD93" s="12">
        <v>0</v>
      </c>
      <c r="AE93" s="8">
        <v>0</v>
      </c>
      <c r="AF93" s="8">
        <v>0</v>
      </c>
      <c r="AG93" s="164">
        <f t="shared" si="55"/>
        <v>0</v>
      </c>
      <c r="AH93" s="12">
        <v>0</v>
      </c>
      <c r="AI93" s="8">
        <v>0</v>
      </c>
      <c r="AJ93" s="8">
        <v>0</v>
      </c>
      <c r="AK93" s="164">
        <f t="shared" si="56"/>
        <v>0</v>
      </c>
      <c r="AL93" s="12">
        <v>0</v>
      </c>
      <c r="AM93" s="8">
        <v>0</v>
      </c>
      <c r="AN93" s="8">
        <v>0</v>
      </c>
      <c r="AO93" s="164">
        <f t="shared" si="57"/>
        <v>0</v>
      </c>
      <c r="AP93" s="12">
        <v>0</v>
      </c>
      <c r="AQ93" s="8">
        <v>0</v>
      </c>
      <c r="AR93" s="8">
        <v>0</v>
      </c>
      <c r="AS93" s="164">
        <f t="shared" si="58"/>
        <v>0</v>
      </c>
      <c r="AT93" s="12">
        <v>0</v>
      </c>
      <c r="AU93" s="8">
        <v>0</v>
      </c>
      <c r="AV93" s="8">
        <v>0</v>
      </c>
      <c r="AW93" s="164">
        <f t="shared" si="59"/>
        <v>0</v>
      </c>
      <c r="AX93" s="12">
        <v>0</v>
      </c>
      <c r="AY93" s="8">
        <v>0</v>
      </c>
      <c r="AZ93" s="8">
        <v>0</v>
      </c>
      <c r="BA93" s="164">
        <f t="shared" si="60"/>
        <v>0</v>
      </c>
      <c r="BB93" s="12">
        <v>0</v>
      </c>
      <c r="BC93" s="8">
        <v>0</v>
      </c>
      <c r="BD93" s="8">
        <v>0</v>
      </c>
      <c r="BE93" s="164">
        <f t="shared" si="61"/>
        <v>0</v>
      </c>
      <c r="BF93" s="28">
        <f t="shared" si="62"/>
        <v>0</v>
      </c>
    </row>
    <row r="94" spans="1:58" ht="34.5" customHeight="1">
      <c r="A94" s="591"/>
      <c r="B94" s="591"/>
      <c r="C94" s="591"/>
      <c r="D94" s="591"/>
      <c r="E94" s="711"/>
      <c r="F94" s="793">
        <v>150</v>
      </c>
      <c r="G94" s="796" t="s">
        <v>136</v>
      </c>
      <c r="H94" s="775"/>
      <c r="I94" s="331" t="s">
        <v>99</v>
      </c>
      <c r="J94" s="116">
        <f>SUM(J89:J93)</f>
        <v>0</v>
      </c>
      <c r="K94" s="138">
        <f>SUM(K89:K93)</f>
        <v>0</v>
      </c>
      <c r="L94" s="138">
        <f>SUM(L89:L93)</f>
        <v>0</v>
      </c>
      <c r="M94" s="164">
        <f t="shared" si="50"/>
        <v>0</v>
      </c>
      <c r="N94" s="116">
        <f>SUM(N89:N93)</f>
        <v>0</v>
      </c>
      <c r="O94" s="138">
        <f>SUM(O89:O93)</f>
        <v>0</v>
      </c>
      <c r="P94" s="138">
        <f>SUM(P89:P93)</f>
        <v>0</v>
      </c>
      <c r="Q94" s="164">
        <f t="shared" si="51"/>
        <v>0</v>
      </c>
      <c r="R94" s="116">
        <f>SUM(R89:R93)</f>
        <v>0</v>
      </c>
      <c r="S94" s="138">
        <f>SUM(S89:S93)</f>
        <v>0</v>
      </c>
      <c r="T94" s="138">
        <f>SUM(T89:T93)</f>
        <v>0</v>
      </c>
      <c r="U94" s="164">
        <f t="shared" si="52"/>
        <v>0</v>
      </c>
      <c r="V94" s="116">
        <f>SUM(V89:V93)</f>
        <v>0</v>
      </c>
      <c r="W94" s="138">
        <f>SUM(W89:W93)</f>
        <v>0</v>
      </c>
      <c r="X94" s="138">
        <f>SUM(X89:X93)</f>
        <v>0</v>
      </c>
      <c r="Y94" s="164">
        <f t="shared" si="53"/>
        <v>0</v>
      </c>
      <c r="Z94" s="116">
        <f>SUM(Z89:Z93)</f>
        <v>0</v>
      </c>
      <c r="AA94" s="138">
        <f>SUM(AA89:AA93)</f>
        <v>0</v>
      </c>
      <c r="AB94" s="138">
        <f>SUM(AB89:AB93)</f>
        <v>0</v>
      </c>
      <c r="AC94" s="164">
        <f t="shared" si="54"/>
        <v>0</v>
      </c>
      <c r="AD94" s="116">
        <f>SUM(AD89:AD93)</f>
        <v>0</v>
      </c>
      <c r="AE94" s="138">
        <f>SUM(AE89:AE93)</f>
        <v>0</v>
      </c>
      <c r="AF94" s="138">
        <f>SUM(AF89:AF93)</f>
        <v>0</v>
      </c>
      <c r="AG94" s="164">
        <f t="shared" si="55"/>
        <v>0</v>
      </c>
      <c r="AH94" s="116">
        <f>SUM(AH89:AH93)</f>
        <v>0</v>
      </c>
      <c r="AI94" s="138">
        <f>SUM(AI89:AI93)</f>
        <v>0</v>
      </c>
      <c r="AJ94" s="138">
        <f>SUM(AJ89:AJ93)</f>
        <v>0</v>
      </c>
      <c r="AK94" s="164">
        <f t="shared" si="56"/>
        <v>0</v>
      </c>
      <c r="AL94" s="116">
        <f>SUM(AL89:AL93)</f>
        <v>0</v>
      </c>
      <c r="AM94" s="138">
        <f>SUM(AM89:AM93)</f>
        <v>0</v>
      </c>
      <c r="AN94" s="138">
        <f>SUM(AN89:AN93)</f>
        <v>0</v>
      </c>
      <c r="AO94" s="164">
        <f t="shared" si="57"/>
        <v>0</v>
      </c>
      <c r="AP94" s="116">
        <f>SUM(AP89:AP93)</f>
        <v>0</v>
      </c>
      <c r="AQ94" s="138">
        <f>SUM(AQ89:AQ93)</f>
        <v>0</v>
      </c>
      <c r="AR94" s="138">
        <f>SUM(AR89:AR93)</f>
        <v>0</v>
      </c>
      <c r="AS94" s="164">
        <f t="shared" si="58"/>
        <v>0</v>
      </c>
      <c r="AT94" s="116">
        <f>SUM(AT89:AT93)</f>
        <v>0</v>
      </c>
      <c r="AU94" s="138">
        <f>SUM(AU89:AU93)</f>
        <v>0</v>
      </c>
      <c r="AV94" s="138">
        <f>SUM(AV89:AV93)</f>
        <v>0</v>
      </c>
      <c r="AW94" s="164">
        <f t="shared" si="59"/>
        <v>0</v>
      </c>
      <c r="AX94" s="116">
        <f>SUM(AX89:AX93)</f>
        <v>0</v>
      </c>
      <c r="AY94" s="138">
        <f>SUM(AY89:AY93)</f>
        <v>0</v>
      </c>
      <c r="AZ94" s="138">
        <f>SUM(AZ89:AZ93)</f>
        <v>0</v>
      </c>
      <c r="BA94" s="164">
        <f t="shared" si="60"/>
        <v>0</v>
      </c>
      <c r="BB94" s="116">
        <f>SUM(BB89:BB93)</f>
        <v>0</v>
      </c>
      <c r="BC94" s="138">
        <f>SUM(BC89:BC93)</f>
        <v>0</v>
      </c>
      <c r="BD94" s="138">
        <f>SUM(BD89:BD93)</f>
        <v>0</v>
      </c>
      <c r="BE94" s="164">
        <f t="shared" si="61"/>
        <v>0</v>
      </c>
      <c r="BF94" s="166">
        <f t="shared" si="62"/>
        <v>0</v>
      </c>
    </row>
    <row r="95" spans="1:58" ht="15" customHeight="1">
      <c r="A95" s="591"/>
      <c r="B95" s="591"/>
      <c r="C95" s="591"/>
      <c r="D95" s="591"/>
      <c r="E95" s="711"/>
      <c r="F95" s="793">
        <v>150</v>
      </c>
      <c r="G95" s="796" t="s">
        <v>136</v>
      </c>
      <c r="H95" s="776" t="s">
        <v>41</v>
      </c>
      <c r="I95" s="174" t="s">
        <v>42</v>
      </c>
      <c r="J95" s="39">
        <v>0</v>
      </c>
      <c r="K95" s="24">
        <v>0</v>
      </c>
      <c r="L95" s="8">
        <v>0</v>
      </c>
      <c r="M95" s="19">
        <f t="shared" si="50"/>
        <v>0</v>
      </c>
      <c r="N95" s="39">
        <v>0</v>
      </c>
      <c r="O95" s="24">
        <v>0</v>
      </c>
      <c r="P95" s="8">
        <v>0</v>
      </c>
      <c r="Q95" s="19">
        <f t="shared" si="51"/>
        <v>0</v>
      </c>
      <c r="R95" s="39">
        <v>0</v>
      </c>
      <c r="S95" s="24">
        <v>0</v>
      </c>
      <c r="T95" s="8">
        <v>0</v>
      </c>
      <c r="U95" s="19">
        <f t="shared" si="52"/>
        <v>0</v>
      </c>
      <c r="V95" s="39">
        <v>0</v>
      </c>
      <c r="W95" s="24">
        <v>0</v>
      </c>
      <c r="X95" s="8">
        <v>0</v>
      </c>
      <c r="Y95" s="19">
        <f t="shared" si="53"/>
        <v>0</v>
      </c>
      <c r="Z95" s="39">
        <v>0</v>
      </c>
      <c r="AA95" s="24">
        <v>0</v>
      </c>
      <c r="AB95" s="8">
        <v>0</v>
      </c>
      <c r="AC95" s="19">
        <f t="shared" si="54"/>
        <v>0</v>
      </c>
      <c r="AD95" s="39">
        <v>0</v>
      </c>
      <c r="AE95" s="24">
        <v>0</v>
      </c>
      <c r="AF95" s="8">
        <v>0</v>
      </c>
      <c r="AG95" s="19">
        <f t="shared" si="55"/>
        <v>0</v>
      </c>
      <c r="AH95" s="39">
        <v>0</v>
      </c>
      <c r="AI95" s="24">
        <v>0</v>
      </c>
      <c r="AJ95" s="8">
        <v>0</v>
      </c>
      <c r="AK95" s="19">
        <f t="shared" si="56"/>
        <v>0</v>
      </c>
      <c r="AL95" s="39">
        <v>0</v>
      </c>
      <c r="AM95" s="24">
        <v>0</v>
      </c>
      <c r="AN95" s="8">
        <v>0</v>
      </c>
      <c r="AO95" s="19">
        <f t="shared" si="57"/>
        <v>0</v>
      </c>
      <c r="AP95" s="39">
        <v>0</v>
      </c>
      <c r="AQ95" s="24">
        <v>0</v>
      </c>
      <c r="AR95" s="8">
        <v>0</v>
      </c>
      <c r="AS95" s="19">
        <f t="shared" si="58"/>
        <v>0</v>
      </c>
      <c r="AT95" s="39">
        <v>0</v>
      </c>
      <c r="AU95" s="24">
        <v>0</v>
      </c>
      <c r="AV95" s="8">
        <v>0</v>
      </c>
      <c r="AW95" s="19">
        <f t="shared" si="59"/>
        <v>0</v>
      </c>
      <c r="AX95" s="39">
        <v>0</v>
      </c>
      <c r="AY95" s="24">
        <v>0</v>
      </c>
      <c r="AZ95" s="8">
        <v>0</v>
      </c>
      <c r="BA95" s="19">
        <f t="shared" si="60"/>
        <v>0</v>
      </c>
      <c r="BB95" s="39">
        <v>0</v>
      </c>
      <c r="BC95" s="24">
        <v>0</v>
      </c>
      <c r="BD95" s="8">
        <v>0</v>
      </c>
      <c r="BE95" s="19">
        <f t="shared" si="61"/>
        <v>0</v>
      </c>
      <c r="BF95" s="166">
        <f t="shared" si="62"/>
        <v>0</v>
      </c>
    </row>
    <row r="96" spans="1:58" ht="15" customHeight="1">
      <c r="A96" s="591"/>
      <c r="B96" s="591"/>
      <c r="C96" s="591"/>
      <c r="D96" s="591"/>
      <c r="E96" s="711"/>
      <c r="F96" s="793">
        <v>150</v>
      </c>
      <c r="G96" s="796" t="s">
        <v>136</v>
      </c>
      <c r="H96" s="776"/>
      <c r="I96" s="174" t="s">
        <v>43</v>
      </c>
      <c r="J96" s="12">
        <v>0</v>
      </c>
      <c r="K96" s="8">
        <v>0</v>
      </c>
      <c r="L96" s="9">
        <v>0</v>
      </c>
      <c r="M96" s="19">
        <f t="shared" si="50"/>
        <v>0</v>
      </c>
      <c r="N96" s="12">
        <v>0</v>
      </c>
      <c r="O96" s="8">
        <v>0</v>
      </c>
      <c r="P96" s="9">
        <v>0</v>
      </c>
      <c r="Q96" s="19">
        <f t="shared" si="51"/>
        <v>0</v>
      </c>
      <c r="R96" s="12">
        <v>0</v>
      </c>
      <c r="S96" s="8">
        <v>0</v>
      </c>
      <c r="T96" s="9">
        <v>0</v>
      </c>
      <c r="U96" s="19">
        <f t="shared" si="52"/>
        <v>0</v>
      </c>
      <c r="V96" s="12">
        <v>0</v>
      </c>
      <c r="W96" s="8">
        <v>0</v>
      </c>
      <c r="X96" s="9">
        <v>0</v>
      </c>
      <c r="Y96" s="19">
        <f t="shared" si="53"/>
        <v>0</v>
      </c>
      <c r="Z96" s="12">
        <v>0</v>
      </c>
      <c r="AA96" s="8">
        <v>0</v>
      </c>
      <c r="AB96" s="9">
        <v>0</v>
      </c>
      <c r="AC96" s="19">
        <f t="shared" si="54"/>
        <v>0</v>
      </c>
      <c r="AD96" s="12">
        <v>0</v>
      </c>
      <c r="AE96" s="8">
        <v>0</v>
      </c>
      <c r="AF96" s="9">
        <v>0</v>
      </c>
      <c r="AG96" s="19">
        <f t="shared" si="55"/>
        <v>0</v>
      </c>
      <c r="AH96" s="12">
        <v>0</v>
      </c>
      <c r="AI96" s="8">
        <v>0</v>
      </c>
      <c r="AJ96" s="9">
        <v>0</v>
      </c>
      <c r="AK96" s="19">
        <f t="shared" si="56"/>
        <v>0</v>
      </c>
      <c r="AL96" s="12">
        <v>0</v>
      </c>
      <c r="AM96" s="8">
        <v>0</v>
      </c>
      <c r="AN96" s="9">
        <v>0</v>
      </c>
      <c r="AO96" s="19">
        <f t="shared" si="57"/>
        <v>0</v>
      </c>
      <c r="AP96" s="12">
        <v>0</v>
      </c>
      <c r="AQ96" s="8">
        <v>0</v>
      </c>
      <c r="AR96" s="9">
        <v>0</v>
      </c>
      <c r="AS96" s="19">
        <f t="shared" si="58"/>
        <v>0</v>
      </c>
      <c r="AT96" s="12">
        <v>0</v>
      </c>
      <c r="AU96" s="8">
        <v>0</v>
      </c>
      <c r="AV96" s="9">
        <v>0</v>
      </c>
      <c r="AW96" s="19">
        <f t="shared" si="59"/>
        <v>0</v>
      </c>
      <c r="AX96" s="12">
        <v>0</v>
      </c>
      <c r="AY96" s="8">
        <v>0</v>
      </c>
      <c r="AZ96" s="9">
        <v>0</v>
      </c>
      <c r="BA96" s="19">
        <f t="shared" si="60"/>
        <v>0</v>
      </c>
      <c r="BB96" s="12">
        <v>0</v>
      </c>
      <c r="BC96" s="8">
        <v>0</v>
      </c>
      <c r="BD96" s="9">
        <v>0</v>
      </c>
      <c r="BE96" s="19">
        <f t="shared" si="61"/>
        <v>0</v>
      </c>
      <c r="BF96" s="28">
        <f t="shared" si="62"/>
        <v>0</v>
      </c>
    </row>
    <row r="97" spans="1:58" ht="15" customHeight="1">
      <c r="A97" s="591"/>
      <c r="B97" s="591"/>
      <c r="C97" s="591"/>
      <c r="D97" s="591"/>
      <c r="E97" s="711"/>
      <c r="F97" s="793">
        <v>150</v>
      </c>
      <c r="G97" s="796" t="s">
        <v>136</v>
      </c>
      <c r="H97" s="775" t="s">
        <v>44</v>
      </c>
      <c r="I97" s="174" t="s">
        <v>45</v>
      </c>
      <c r="J97" s="12">
        <v>0</v>
      </c>
      <c r="K97" s="8">
        <v>0</v>
      </c>
      <c r="L97" s="9">
        <v>0</v>
      </c>
      <c r="M97" s="19">
        <f t="shared" si="50"/>
        <v>0</v>
      </c>
      <c r="N97" s="12">
        <v>0</v>
      </c>
      <c r="O97" s="8">
        <v>0</v>
      </c>
      <c r="P97" s="9">
        <v>0</v>
      </c>
      <c r="Q97" s="19">
        <f t="shared" si="51"/>
        <v>0</v>
      </c>
      <c r="R97" s="12">
        <v>0</v>
      </c>
      <c r="S97" s="8">
        <v>0</v>
      </c>
      <c r="T97" s="9">
        <v>0</v>
      </c>
      <c r="U97" s="19">
        <f t="shared" si="52"/>
        <v>0</v>
      </c>
      <c r="V97" s="12">
        <v>0</v>
      </c>
      <c r="W97" s="8">
        <v>0</v>
      </c>
      <c r="X97" s="9">
        <v>0</v>
      </c>
      <c r="Y97" s="19">
        <f t="shared" si="53"/>
        <v>0</v>
      </c>
      <c r="Z97" s="12">
        <v>0</v>
      </c>
      <c r="AA97" s="8">
        <v>0</v>
      </c>
      <c r="AB97" s="9">
        <v>0</v>
      </c>
      <c r="AC97" s="19">
        <f t="shared" si="54"/>
        <v>0</v>
      </c>
      <c r="AD97" s="12">
        <v>0</v>
      </c>
      <c r="AE97" s="8">
        <v>0</v>
      </c>
      <c r="AF97" s="9">
        <v>0</v>
      </c>
      <c r="AG97" s="19">
        <f t="shared" si="55"/>
        <v>0</v>
      </c>
      <c r="AH97" s="12">
        <v>0</v>
      </c>
      <c r="AI97" s="8">
        <v>0</v>
      </c>
      <c r="AJ97" s="9">
        <v>0</v>
      </c>
      <c r="AK97" s="19">
        <f t="shared" si="56"/>
        <v>0</v>
      </c>
      <c r="AL97" s="12">
        <v>0</v>
      </c>
      <c r="AM97" s="8">
        <v>0</v>
      </c>
      <c r="AN97" s="9">
        <v>0</v>
      </c>
      <c r="AO97" s="19">
        <f t="shared" si="57"/>
        <v>0</v>
      </c>
      <c r="AP97" s="12">
        <v>0</v>
      </c>
      <c r="AQ97" s="8">
        <v>0</v>
      </c>
      <c r="AR97" s="9">
        <v>0</v>
      </c>
      <c r="AS97" s="19">
        <f t="shared" si="58"/>
        <v>0</v>
      </c>
      <c r="AT97" s="12">
        <v>0</v>
      </c>
      <c r="AU97" s="8">
        <v>0</v>
      </c>
      <c r="AV97" s="9">
        <v>0</v>
      </c>
      <c r="AW97" s="19">
        <f t="shared" si="59"/>
        <v>0</v>
      </c>
      <c r="AX97" s="12">
        <v>0</v>
      </c>
      <c r="AY97" s="8">
        <v>0</v>
      </c>
      <c r="AZ97" s="9">
        <v>0</v>
      </c>
      <c r="BA97" s="19">
        <f t="shared" si="60"/>
        <v>0</v>
      </c>
      <c r="BB97" s="12">
        <v>0</v>
      </c>
      <c r="BC97" s="8">
        <v>0</v>
      </c>
      <c r="BD97" s="9">
        <v>0</v>
      </c>
      <c r="BE97" s="19">
        <f t="shared" si="61"/>
        <v>0</v>
      </c>
      <c r="BF97" s="28">
        <f t="shared" si="62"/>
        <v>0</v>
      </c>
    </row>
    <row r="98" spans="1:58" ht="15.75" customHeight="1" thickBot="1">
      <c r="A98" s="592"/>
      <c r="B98" s="592"/>
      <c r="C98" s="592"/>
      <c r="D98" s="592"/>
      <c r="E98" s="712"/>
      <c r="F98" s="794">
        <v>150</v>
      </c>
      <c r="G98" s="797" t="s">
        <v>136</v>
      </c>
      <c r="H98" s="777"/>
      <c r="I98" s="175" t="s">
        <v>46</v>
      </c>
      <c r="J98" s="14">
        <v>0</v>
      </c>
      <c r="K98" s="15">
        <v>0</v>
      </c>
      <c r="L98" s="118">
        <v>0</v>
      </c>
      <c r="M98" s="167">
        <f t="shared" si="50"/>
        <v>0</v>
      </c>
      <c r="N98" s="14">
        <v>0</v>
      </c>
      <c r="O98" s="15">
        <v>0</v>
      </c>
      <c r="P98" s="118">
        <v>0</v>
      </c>
      <c r="Q98" s="167">
        <f t="shared" si="51"/>
        <v>0</v>
      </c>
      <c r="R98" s="14">
        <v>0</v>
      </c>
      <c r="S98" s="15">
        <v>0</v>
      </c>
      <c r="T98" s="118">
        <v>0</v>
      </c>
      <c r="U98" s="167">
        <f t="shared" si="52"/>
        <v>0</v>
      </c>
      <c r="V98" s="14">
        <v>0</v>
      </c>
      <c r="W98" s="15">
        <v>0</v>
      </c>
      <c r="X98" s="118">
        <v>0</v>
      </c>
      <c r="Y98" s="167">
        <f t="shared" si="53"/>
        <v>0</v>
      </c>
      <c r="Z98" s="14">
        <v>0</v>
      </c>
      <c r="AA98" s="15">
        <v>0</v>
      </c>
      <c r="AB98" s="118">
        <v>0</v>
      </c>
      <c r="AC98" s="167">
        <f t="shared" si="54"/>
        <v>0</v>
      </c>
      <c r="AD98" s="14">
        <v>0</v>
      </c>
      <c r="AE98" s="15">
        <v>0</v>
      </c>
      <c r="AF98" s="118">
        <v>0</v>
      </c>
      <c r="AG98" s="167">
        <f t="shared" si="55"/>
        <v>0</v>
      </c>
      <c r="AH98" s="14">
        <v>0</v>
      </c>
      <c r="AI98" s="15">
        <v>0</v>
      </c>
      <c r="AJ98" s="118">
        <v>0</v>
      </c>
      <c r="AK98" s="167">
        <f t="shared" si="56"/>
        <v>0</v>
      </c>
      <c r="AL98" s="14">
        <v>0</v>
      </c>
      <c r="AM98" s="15">
        <v>0</v>
      </c>
      <c r="AN98" s="118">
        <v>0</v>
      </c>
      <c r="AO98" s="167">
        <f t="shared" si="57"/>
        <v>0</v>
      </c>
      <c r="AP98" s="14">
        <v>0</v>
      </c>
      <c r="AQ98" s="15">
        <v>0</v>
      </c>
      <c r="AR98" s="118">
        <v>0</v>
      </c>
      <c r="AS98" s="167">
        <f t="shared" si="58"/>
        <v>0</v>
      </c>
      <c r="AT98" s="14">
        <v>0</v>
      </c>
      <c r="AU98" s="15">
        <v>0</v>
      </c>
      <c r="AV98" s="118">
        <v>0</v>
      </c>
      <c r="AW98" s="167">
        <f t="shared" si="59"/>
        <v>0</v>
      </c>
      <c r="AX98" s="14">
        <v>0</v>
      </c>
      <c r="AY98" s="15">
        <v>0</v>
      </c>
      <c r="AZ98" s="118">
        <v>0</v>
      </c>
      <c r="BA98" s="167">
        <f t="shared" si="60"/>
        <v>0</v>
      </c>
      <c r="BB98" s="14">
        <v>0</v>
      </c>
      <c r="BC98" s="15">
        <v>0</v>
      </c>
      <c r="BD98" s="118">
        <v>0</v>
      </c>
      <c r="BE98" s="167">
        <f t="shared" si="61"/>
        <v>0</v>
      </c>
      <c r="BF98" s="29">
        <f t="shared" si="62"/>
        <v>0</v>
      </c>
    </row>
  </sheetData>
  <sheetProtection/>
  <mergeCells count="159">
    <mergeCell ref="A89:A98"/>
    <mergeCell ref="E89:E98"/>
    <mergeCell ref="F89:F98"/>
    <mergeCell ref="G89:G98"/>
    <mergeCell ref="H89:H94"/>
    <mergeCell ref="H95:H96"/>
    <mergeCell ref="H97:H98"/>
    <mergeCell ref="AH88:AK88"/>
    <mergeCell ref="AL88:AO88"/>
    <mergeCell ref="AP88:AS88"/>
    <mergeCell ref="AT88:AW88"/>
    <mergeCell ref="AX88:BA88"/>
    <mergeCell ref="BB88:BE88"/>
    <mergeCell ref="J88:M88"/>
    <mergeCell ref="N88:Q88"/>
    <mergeCell ref="R88:U88"/>
    <mergeCell ref="V88:Y88"/>
    <mergeCell ref="Z88:AC88"/>
    <mergeCell ref="AD88:AG88"/>
    <mergeCell ref="E78:E87"/>
    <mergeCell ref="F78:F87"/>
    <mergeCell ref="G78:G87"/>
    <mergeCell ref="H78:H83"/>
    <mergeCell ref="H84:H85"/>
    <mergeCell ref="H86:H87"/>
    <mergeCell ref="AH77:AK77"/>
    <mergeCell ref="AL77:AO77"/>
    <mergeCell ref="AP77:AS77"/>
    <mergeCell ref="AT77:AW77"/>
    <mergeCell ref="AX77:BA77"/>
    <mergeCell ref="BB77:BE77"/>
    <mergeCell ref="J77:M77"/>
    <mergeCell ref="N77:Q77"/>
    <mergeCell ref="R77:U77"/>
    <mergeCell ref="V77:Y77"/>
    <mergeCell ref="Z77:AC77"/>
    <mergeCell ref="AD77:AG77"/>
    <mergeCell ref="H57:H62"/>
    <mergeCell ref="H63:H64"/>
    <mergeCell ref="H65:H66"/>
    <mergeCell ref="A67:A88"/>
    <mergeCell ref="E67:E76"/>
    <mergeCell ref="F67:F76"/>
    <mergeCell ref="G67:G76"/>
    <mergeCell ref="H67:H72"/>
    <mergeCell ref="H73:H74"/>
    <mergeCell ref="H75:H76"/>
    <mergeCell ref="A47:A66"/>
    <mergeCell ref="E47:E56"/>
    <mergeCell ref="F47:F56"/>
    <mergeCell ref="G47:G56"/>
    <mergeCell ref="H47:H52"/>
    <mergeCell ref="H53:H54"/>
    <mergeCell ref="H55:H56"/>
    <mergeCell ref="E57:E66"/>
    <mergeCell ref="F57:F66"/>
    <mergeCell ref="G57:G66"/>
    <mergeCell ref="A37:A46"/>
    <mergeCell ref="E37:E46"/>
    <mergeCell ref="F37:F46"/>
    <mergeCell ref="G37:G46"/>
    <mergeCell ref="H37:H42"/>
    <mergeCell ref="H43:H44"/>
    <mergeCell ref="H45:H46"/>
    <mergeCell ref="AH36:AK36"/>
    <mergeCell ref="AL36:AO36"/>
    <mergeCell ref="AP36:AS36"/>
    <mergeCell ref="AT36:AW36"/>
    <mergeCell ref="AX36:BA36"/>
    <mergeCell ref="BB36:BE36"/>
    <mergeCell ref="J36:M36"/>
    <mergeCell ref="N36:Q36"/>
    <mergeCell ref="R36:U36"/>
    <mergeCell ref="V36:Y36"/>
    <mergeCell ref="Z36:AC36"/>
    <mergeCell ref="AD36:AG36"/>
    <mergeCell ref="BB25:BE25"/>
    <mergeCell ref="E26:E35"/>
    <mergeCell ref="F26:F35"/>
    <mergeCell ref="G26:G35"/>
    <mergeCell ref="H26:H31"/>
    <mergeCell ref="H32:H33"/>
    <mergeCell ref="H34:H35"/>
    <mergeCell ref="AD25:AG25"/>
    <mergeCell ref="AH25:AK25"/>
    <mergeCell ref="AL25:AO25"/>
    <mergeCell ref="AP25:AS25"/>
    <mergeCell ref="AT25:AW25"/>
    <mergeCell ref="AX25:BA25"/>
    <mergeCell ref="AP24:AS24"/>
    <mergeCell ref="AT24:AW24"/>
    <mergeCell ref="AX24:BA24"/>
    <mergeCell ref="BB24:BE24"/>
    <mergeCell ref="A25:A36"/>
    <mergeCell ref="J25:M25"/>
    <mergeCell ref="N25:Q25"/>
    <mergeCell ref="R25:U25"/>
    <mergeCell ref="V25:Y25"/>
    <mergeCell ref="Z25:AC25"/>
    <mergeCell ref="R24:U24"/>
    <mergeCell ref="V24:Y24"/>
    <mergeCell ref="Z24:AC24"/>
    <mergeCell ref="AD24:AG24"/>
    <mergeCell ref="AH24:AK24"/>
    <mergeCell ref="AL24:AO24"/>
    <mergeCell ref="G14:G23"/>
    <mergeCell ref="H14:H19"/>
    <mergeCell ref="H20:H21"/>
    <mergeCell ref="H22:H23"/>
    <mergeCell ref="J24:M24"/>
    <mergeCell ref="N24:Q24"/>
    <mergeCell ref="AP12:AS12"/>
    <mergeCell ref="AT12:AW12"/>
    <mergeCell ref="AX12:BA12"/>
    <mergeCell ref="BB12:BE12"/>
    <mergeCell ref="A14:A24"/>
    <mergeCell ref="B14:B98"/>
    <mergeCell ref="C14:C98"/>
    <mergeCell ref="D14:D98"/>
    <mergeCell ref="E14:E23"/>
    <mergeCell ref="F14:F23"/>
    <mergeCell ref="BB11:BE11"/>
    <mergeCell ref="BF11:BF13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D11:AG11"/>
    <mergeCell ref="AH11:AK11"/>
    <mergeCell ref="AL11:AO11"/>
    <mergeCell ref="AP11:AS11"/>
    <mergeCell ref="AT11:AW11"/>
    <mergeCell ref="AX11:BA11"/>
    <mergeCell ref="I11:I13"/>
    <mergeCell ref="J11:M11"/>
    <mergeCell ref="N11:Q11"/>
    <mergeCell ref="R11:U11"/>
    <mergeCell ref="V11:Y11"/>
    <mergeCell ref="Z11:AC11"/>
    <mergeCell ref="A10:I10"/>
    <mergeCell ref="J10:BE10"/>
    <mergeCell ref="A11:A13"/>
    <mergeCell ref="B11:B13"/>
    <mergeCell ref="C11:C13"/>
    <mergeCell ref="D11:D13"/>
    <mergeCell ref="E11:E13"/>
    <mergeCell ref="F11:F13"/>
    <mergeCell ref="G11:G13"/>
    <mergeCell ref="H11:H13"/>
    <mergeCell ref="C1:R1"/>
    <mergeCell ref="C2:R2"/>
    <mergeCell ref="C3:R3"/>
    <mergeCell ref="A6:D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BF37"/>
  <sheetViews>
    <sheetView zoomScale="62" zoomScaleNormal="62" zoomScalePageLayoutView="0" workbookViewId="0" topLeftCell="R17">
      <selection activeCell="BH36" sqref="BH36"/>
    </sheetView>
  </sheetViews>
  <sheetFormatPr defaultColWidth="11.421875" defaultRowHeight="15"/>
  <cols>
    <col min="1" max="1" width="35.00390625" style="0" customWidth="1"/>
    <col min="2" max="2" width="11.28125" style="0" customWidth="1"/>
    <col min="3" max="3" width="24.7109375" style="0" customWidth="1"/>
    <col min="4" max="4" width="31.00390625" style="0" customWidth="1"/>
    <col min="5" max="7" width="28.00390625" style="0" customWidth="1"/>
    <col min="8" max="8" width="26.421875" style="0" customWidth="1"/>
    <col min="9" max="9" width="33.421875" style="0" customWidth="1"/>
    <col min="10" max="10" width="16.7109375" style="0" customWidth="1"/>
    <col min="11" max="11" width="15.8515625" style="0" customWidth="1"/>
    <col min="12" max="15" width="13.421875" style="0" customWidth="1"/>
    <col min="16" max="16" width="13.140625" style="0" customWidth="1"/>
    <col min="17" max="17" width="17.00390625" style="0" customWidth="1"/>
    <col min="18" max="18" width="16.28125" style="0" customWidth="1"/>
    <col min="19" max="19" width="16.421875" style="0" customWidth="1"/>
    <col min="20" max="20" width="15.8515625" style="0" customWidth="1"/>
    <col min="21" max="33" width="14.421875" style="0" customWidth="1"/>
    <col min="34" max="56" width="14.421875" style="0" hidden="1" customWidth="1"/>
    <col min="57" max="57" width="22.7109375" style="0" hidden="1" customWidth="1"/>
    <col min="58" max="58" width="22.7109375" style="0" customWidth="1"/>
    <col min="59" max="62" width="20.8515625" style="0" customWidth="1"/>
  </cols>
  <sheetData>
    <row r="1" spans="2:58" s="7" customFormat="1" ht="33.75" customHeight="1">
      <c r="B1" s="30"/>
      <c r="C1" s="726" t="s">
        <v>49</v>
      </c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</row>
    <row r="2" spans="2:58" s="7" customFormat="1" ht="31.5" customHeight="1">
      <c r="B2" s="31"/>
      <c r="C2" s="727" t="s">
        <v>24</v>
      </c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</row>
    <row r="3" spans="2:58" s="7" customFormat="1" ht="31.5" customHeight="1">
      <c r="B3" s="31"/>
      <c r="C3" s="727" t="s">
        <v>21</v>
      </c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</row>
    <row r="4" spans="1:58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="7" customFormat="1" ht="15.75" thickBot="1"/>
    <row r="6" spans="1:9" s="7" customFormat="1" ht="15">
      <c r="A6" s="606" t="s">
        <v>0</v>
      </c>
      <c r="B6" s="607"/>
      <c r="C6" s="608"/>
      <c r="D6" s="609"/>
      <c r="E6" s="3"/>
      <c r="F6" s="3"/>
      <c r="G6" s="3"/>
      <c r="I6" s="7" t="s">
        <v>47</v>
      </c>
    </row>
    <row r="7" spans="1:7" s="7" customFormat="1" ht="30">
      <c r="A7" s="5" t="s">
        <v>1</v>
      </c>
      <c r="B7" s="610" t="s">
        <v>2</v>
      </c>
      <c r="C7" s="611"/>
      <c r="D7" s="1" t="s">
        <v>26</v>
      </c>
      <c r="E7" s="3"/>
      <c r="F7" s="3"/>
      <c r="G7" s="3"/>
    </row>
    <row r="8" spans="1:4" s="7" customFormat="1" ht="45" customHeight="1" thickBot="1">
      <c r="A8" s="220" t="s">
        <v>27</v>
      </c>
      <c r="B8" s="612" t="s">
        <v>93</v>
      </c>
      <c r="C8" s="613"/>
      <c r="D8" s="2" t="s">
        <v>257</v>
      </c>
    </row>
    <row r="9" s="7" customFormat="1" ht="15.75" thickBot="1"/>
    <row r="10" spans="1:58" s="7" customFormat="1" ht="21.75" thickBot="1">
      <c r="A10" s="564" t="s">
        <v>3</v>
      </c>
      <c r="B10" s="565"/>
      <c r="C10" s="565"/>
      <c r="D10" s="565"/>
      <c r="E10" s="565"/>
      <c r="F10" s="565"/>
      <c r="G10" s="565"/>
      <c r="H10" s="565"/>
      <c r="I10" s="566"/>
      <c r="J10" s="829">
        <v>2023</v>
      </c>
      <c r="K10" s="830"/>
      <c r="L10" s="830"/>
      <c r="M10" s="830"/>
      <c r="N10" s="830"/>
      <c r="O10" s="830"/>
      <c r="P10" s="830"/>
      <c r="Q10" s="830"/>
      <c r="R10" s="830"/>
      <c r="S10" s="830"/>
      <c r="T10" s="830"/>
      <c r="U10" s="830"/>
      <c r="V10" s="830"/>
      <c r="W10" s="830"/>
      <c r="X10" s="830"/>
      <c r="Y10" s="830"/>
      <c r="Z10" s="830"/>
      <c r="AA10" s="830"/>
      <c r="AB10" s="830"/>
      <c r="AC10" s="830"/>
      <c r="AD10" s="830"/>
      <c r="AE10" s="830"/>
      <c r="AF10" s="830"/>
      <c r="AG10" s="830"/>
      <c r="AH10" s="830"/>
      <c r="AI10" s="830"/>
      <c r="AJ10" s="830"/>
      <c r="AK10" s="830"/>
      <c r="AL10" s="830"/>
      <c r="AM10" s="830"/>
      <c r="AN10" s="830"/>
      <c r="AO10" s="830"/>
      <c r="AP10" s="830"/>
      <c r="AQ10" s="830"/>
      <c r="AR10" s="830"/>
      <c r="AS10" s="830"/>
      <c r="AT10" s="830"/>
      <c r="AU10" s="830"/>
      <c r="AV10" s="830"/>
      <c r="AW10" s="830"/>
      <c r="AX10" s="830"/>
      <c r="AY10" s="830"/>
      <c r="AZ10" s="830"/>
      <c r="BA10" s="830"/>
      <c r="BB10" s="830"/>
      <c r="BC10" s="830"/>
      <c r="BD10" s="830"/>
      <c r="BE10" s="830"/>
      <c r="BF10" s="830"/>
    </row>
    <row r="11" spans="1:58" s="7" customFormat="1" ht="38.25" customHeight="1">
      <c r="A11" s="627" t="s">
        <v>20</v>
      </c>
      <c r="B11" s="570" t="s">
        <v>25</v>
      </c>
      <c r="C11" s="573" t="s">
        <v>4</v>
      </c>
      <c r="D11" s="576" t="s">
        <v>5</v>
      </c>
      <c r="E11" s="579" t="s">
        <v>6</v>
      </c>
      <c r="F11" s="579" t="s">
        <v>258</v>
      </c>
      <c r="G11" s="573" t="s">
        <v>8</v>
      </c>
      <c r="H11" s="579" t="s">
        <v>28</v>
      </c>
      <c r="I11" s="576" t="s">
        <v>29</v>
      </c>
      <c r="J11" s="582" t="s">
        <v>9</v>
      </c>
      <c r="K11" s="582"/>
      <c r="L11" s="582"/>
      <c r="M11" s="582"/>
      <c r="N11" s="582" t="s">
        <v>22</v>
      </c>
      <c r="O11" s="582"/>
      <c r="P11" s="582"/>
      <c r="Q11" s="582"/>
      <c r="R11" s="582" t="s">
        <v>10</v>
      </c>
      <c r="S11" s="582"/>
      <c r="T11" s="582"/>
      <c r="U11" s="582"/>
      <c r="V11" s="836" t="s">
        <v>11</v>
      </c>
      <c r="W11" s="837"/>
      <c r="X11" s="837"/>
      <c r="Y11" s="837"/>
      <c r="Z11" s="836" t="s">
        <v>12</v>
      </c>
      <c r="AA11" s="837"/>
      <c r="AB11" s="837"/>
      <c r="AC11" s="837"/>
      <c r="AD11" s="840" t="s">
        <v>13</v>
      </c>
      <c r="AE11" s="837"/>
      <c r="AF11" s="837"/>
      <c r="AG11" s="841"/>
      <c r="AH11" s="840" t="s">
        <v>14</v>
      </c>
      <c r="AI11" s="837"/>
      <c r="AJ11" s="837"/>
      <c r="AK11" s="841"/>
      <c r="AL11" s="840" t="s">
        <v>15</v>
      </c>
      <c r="AM11" s="837"/>
      <c r="AN11" s="837"/>
      <c r="AO11" s="837"/>
      <c r="AP11" s="832" t="s">
        <v>16</v>
      </c>
      <c r="AQ11" s="833"/>
      <c r="AR11" s="833"/>
      <c r="AS11" s="834"/>
      <c r="AT11" s="832" t="s">
        <v>17</v>
      </c>
      <c r="AU11" s="833"/>
      <c r="AV11" s="833"/>
      <c r="AW11" s="834"/>
      <c r="AX11" s="832" t="s">
        <v>18</v>
      </c>
      <c r="AY11" s="833"/>
      <c r="AZ11" s="833"/>
      <c r="BA11" s="834"/>
      <c r="BB11" s="832" t="s">
        <v>19</v>
      </c>
      <c r="BC11" s="833"/>
      <c r="BD11" s="833"/>
      <c r="BE11" s="834"/>
      <c r="BF11" s="584" t="s">
        <v>23</v>
      </c>
    </row>
    <row r="12" spans="1:58" s="7" customFormat="1" ht="15.75" thickBot="1">
      <c r="A12" s="627"/>
      <c r="B12" s="571"/>
      <c r="C12" s="574"/>
      <c r="D12" s="577"/>
      <c r="E12" s="580"/>
      <c r="F12" s="580"/>
      <c r="G12" s="574"/>
      <c r="H12" s="580"/>
      <c r="I12" s="577"/>
      <c r="J12" s="838" t="s">
        <v>30</v>
      </c>
      <c r="K12" s="658"/>
      <c r="L12" s="658"/>
      <c r="M12" s="839"/>
      <c r="N12" s="838" t="s">
        <v>30</v>
      </c>
      <c r="O12" s="658"/>
      <c r="P12" s="658"/>
      <c r="Q12" s="839"/>
      <c r="R12" s="838" t="s">
        <v>30</v>
      </c>
      <c r="S12" s="658"/>
      <c r="T12" s="658"/>
      <c r="U12" s="839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585"/>
    </row>
    <row r="13" spans="1:58" s="7" customFormat="1" ht="42" customHeight="1" thickBot="1">
      <c r="A13" s="628"/>
      <c r="B13" s="831"/>
      <c r="C13" s="574"/>
      <c r="D13" s="578"/>
      <c r="E13" s="581"/>
      <c r="F13" s="581"/>
      <c r="G13" s="575"/>
      <c r="H13" s="581"/>
      <c r="I13" s="835"/>
      <c r="J13" s="247" t="s">
        <v>31</v>
      </c>
      <c r="K13" s="244" t="s">
        <v>32</v>
      </c>
      <c r="L13" s="245" t="s">
        <v>33</v>
      </c>
      <c r="M13" s="246" t="s">
        <v>52</v>
      </c>
      <c r="N13" s="247" t="s">
        <v>31</v>
      </c>
      <c r="O13" s="244" t="s">
        <v>32</v>
      </c>
      <c r="P13" s="245" t="s">
        <v>33</v>
      </c>
      <c r="Q13" s="246" t="s">
        <v>34</v>
      </c>
      <c r="R13" s="243" t="s">
        <v>31</v>
      </c>
      <c r="S13" s="244" t="s">
        <v>32</v>
      </c>
      <c r="T13" s="245" t="s">
        <v>33</v>
      </c>
      <c r="U13" s="246" t="s">
        <v>34</v>
      </c>
      <c r="V13" s="247" t="s">
        <v>31</v>
      </c>
      <c r="W13" s="244" t="s">
        <v>32</v>
      </c>
      <c r="X13" s="245" t="s">
        <v>33</v>
      </c>
      <c r="Y13" s="246" t="s">
        <v>34</v>
      </c>
      <c r="Z13" s="247" t="s">
        <v>31</v>
      </c>
      <c r="AA13" s="244" t="s">
        <v>32</v>
      </c>
      <c r="AB13" s="245" t="s">
        <v>33</v>
      </c>
      <c r="AC13" s="246" t="s">
        <v>34</v>
      </c>
      <c r="AD13" s="247" t="s">
        <v>31</v>
      </c>
      <c r="AE13" s="244" t="s">
        <v>32</v>
      </c>
      <c r="AF13" s="245" t="s">
        <v>33</v>
      </c>
      <c r="AG13" s="246" t="s">
        <v>34</v>
      </c>
      <c r="AH13" s="247" t="s">
        <v>31</v>
      </c>
      <c r="AI13" s="244" t="s">
        <v>32</v>
      </c>
      <c r="AJ13" s="245" t="s">
        <v>33</v>
      </c>
      <c r="AK13" s="246" t="s">
        <v>34</v>
      </c>
      <c r="AL13" s="247" t="s">
        <v>31</v>
      </c>
      <c r="AM13" s="244" t="s">
        <v>32</v>
      </c>
      <c r="AN13" s="245" t="s">
        <v>33</v>
      </c>
      <c r="AO13" s="248" t="s">
        <v>34</v>
      </c>
      <c r="AP13" s="247" t="s">
        <v>31</v>
      </c>
      <c r="AQ13" s="244" t="s">
        <v>32</v>
      </c>
      <c r="AR13" s="245" t="s">
        <v>33</v>
      </c>
      <c r="AS13" s="248" t="s">
        <v>34</v>
      </c>
      <c r="AT13" s="247" t="s">
        <v>31</v>
      </c>
      <c r="AU13" s="244" t="s">
        <v>32</v>
      </c>
      <c r="AV13" s="245" t="s">
        <v>33</v>
      </c>
      <c r="AW13" s="248" t="s">
        <v>34</v>
      </c>
      <c r="AX13" s="247" t="s">
        <v>31</v>
      </c>
      <c r="AY13" s="244" t="s">
        <v>32</v>
      </c>
      <c r="AZ13" s="245" t="s">
        <v>33</v>
      </c>
      <c r="BA13" s="248" t="s">
        <v>34</v>
      </c>
      <c r="BB13" s="247" t="s">
        <v>31</v>
      </c>
      <c r="BC13" s="244" t="s">
        <v>32</v>
      </c>
      <c r="BD13" s="245" t="s">
        <v>33</v>
      </c>
      <c r="BE13" s="248" t="s">
        <v>34</v>
      </c>
      <c r="BF13" s="586"/>
    </row>
    <row r="14" spans="1:58" s="7" customFormat="1" ht="46.5" customHeight="1" thickBot="1">
      <c r="A14" s="798" t="s">
        <v>259</v>
      </c>
      <c r="B14" s="798">
        <v>16359</v>
      </c>
      <c r="C14" s="798" t="s">
        <v>260</v>
      </c>
      <c r="D14" s="798" t="s">
        <v>261</v>
      </c>
      <c r="E14" s="257" t="s">
        <v>262</v>
      </c>
      <c r="F14" s="257">
        <v>2500</v>
      </c>
      <c r="G14" s="257" t="s">
        <v>263</v>
      </c>
      <c r="H14" s="328" t="s">
        <v>48</v>
      </c>
      <c r="I14" s="328" t="s">
        <v>48</v>
      </c>
      <c r="J14" s="629">
        <v>138</v>
      </c>
      <c r="K14" s="634"/>
      <c r="L14" s="634"/>
      <c r="M14" s="825"/>
      <c r="N14" s="826">
        <v>146</v>
      </c>
      <c r="O14" s="827"/>
      <c r="P14" s="827"/>
      <c r="Q14" s="828"/>
      <c r="R14" s="809">
        <v>174</v>
      </c>
      <c r="S14" s="810"/>
      <c r="T14" s="810"/>
      <c r="U14" s="811"/>
      <c r="V14" s="629">
        <v>217</v>
      </c>
      <c r="W14" s="634"/>
      <c r="X14" s="634"/>
      <c r="Y14" s="825"/>
      <c r="Z14" s="826">
        <v>176</v>
      </c>
      <c r="AA14" s="827"/>
      <c r="AB14" s="827"/>
      <c r="AC14" s="828"/>
      <c r="AD14" s="809">
        <v>169</v>
      </c>
      <c r="AE14" s="810"/>
      <c r="AF14" s="810"/>
      <c r="AG14" s="811"/>
      <c r="AH14" s="806"/>
      <c r="AI14" s="807"/>
      <c r="AJ14" s="807"/>
      <c r="AK14" s="808"/>
      <c r="AL14" s="812"/>
      <c r="AM14" s="813"/>
      <c r="AN14" s="813"/>
      <c r="AO14" s="814"/>
      <c r="AP14" s="815"/>
      <c r="AQ14" s="816"/>
      <c r="AR14" s="816"/>
      <c r="AS14" s="817"/>
      <c r="AT14" s="818"/>
      <c r="AU14" s="813"/>
      <c r="AV14" s="813"/>
      <c r="AW14" s="819"/>
      <c r="AX14" s="818"/>
      <c r="AY14" s="813"/>
      <c r="AZ14" s="813"/>
      <c r="BA14" s="819"/>
      <c r="BB14" s="820"/>
      <c r="BC14" s="816"/>
      <c r="BD14" s="816"/>
      <c r="BE14" s="821"/>
      <c r="BF14" s="249">
        <f>SUM(J14:BE14)</f>
        <v>1020</v>
      </c>
    </row>
    <row r="15" spans="1:58" ht="45.75" customHeight="1">
      <c r="A15" s="799"/>
      <c r="B15" s="799"/>
      <c r="C15" s="799"/>
      <c r="D15" s="799"/>
      <c r="E15" s="591" t="s">
        <v>274</v>
      </c>
      <c r="F15" s="842">
        <v>50</v>
      </c>
      <c r="G15" s="591" t="s">
        <v>275</v>
      </c>
      <c r="H15" s="761" t="s">
        <v>35</v>
      </c>
      <c r="I15" s="134" t="s">
        <v>36</v>
      </c>
      <c r="J15" s="10">
        <v>0</v>
      </c>
      <c r="K15" s="11">
        <v>0</v>
      </c>
      <c r="L15" s="11">
        <v>0</v>
      </c>
      <c r="M15" s="22">
        <v>0</v>
      </c>
      <c r="N15" s="21">
        <v>0</v>
      </c>
      <c r="O15" s="11">
        <v>0</v>
      </c>
      <c r="P15" s="11">
        <v>0</v>
      </c>
      <c r="Q15" s="22">
        <v>0</v>
      </c>
      <c r="R15" s="10">
        <v>0</v>
      </c>
      <c r="S15" s="11">
        <v>0</v>
      </c>
      <c r="T15" s="11">
        <v>0</v>
      </c>
      <c r="U15" s="22">
        <v>0</v>
      </c>
      <c r="V15" s="10">
        <v>0</v>
      </c>
      <c r="W15" s="11">
        <v>0</v>
      </c>
      <c r="X15" s="11">
        <v>0</v>
      </c>
      <c r="Y15" s="22">
        <f>V15+W15+X15</f>
        <v>0</v>
      </c>
      <c r="Z15" s="21">
        <v>0</v>
      </c>
      <c r="AA15" s="11">
        <v>0</v>
      </c>
      <c r="AB15" s="11">
        <v>0</v>
      </c>
      <c r="AC15" s="22">
        <v>0</v>
      </c>
      <c r="AD15" s="10">
        <v>0</v>
      </c>
      <c r="AE15" s="11">
        <v>0</v>
      </c>
      <c r="AF15" s="11">
        <v>0</v>
      </c>
      <c r="AG15" s="22">
        <v>0</v>
      </c>
      <c r="AH15" s="21"/>
      <c r="AI15" s="11"/>
      <c r="AJ15" s="11"/>
      <c r="AK15" s="22"/>
      <c r="AL15" s="21"/>
      <c r="AM15" s="11"/>
      <c r="AN15" s="11"/>
      <c r="AO15" s="17"/>
      <c r="AP15" s="10"/>
      <c r="AQ15" s="11"/>
      <c r="AR15" s="11"/>
      <c r="AS15" s="22"/>
      <c r="AT15" s="21"/>
      <c r="AU15" s="11"/>
      <c r="AV15" s="11"/>
      <c r="AW15" s="22"/>
      <c r="AX15" s="21"/>
      <c r="AY15" s="11"/>
      <c r="AZ15" s="11"/>
      <c r="BA15" s="22"/>
      <c r="BB15" s="10"/>
      <c r="BC15" s="11"/>
      <c r="BD15" s="11"/>
      <c r="BE15" s="22"/>
      <c r="BF15" s="250">
        <f>AG15+AC15+Y15+U15+Q15+M15+AK15+AO15+AS15+AW15+BA15+BE15</f>
        <v>0</v>
      </c>
    </row>
    <row r="16" spans="1:58" ht="24" customHeight="1">
      <c r="A16" s="800"/>
      <c r="B16" s="799"/>
      <c r="C16" s="799"/>
      <c r="D16" s="799"/>
      <c r="E16" s="591"/>
      <c r="F16" s="842"/>
      <c r="G16" s="591"/>
      <c r="H16" s="762"/>
      <c r="I16" s="135" t="s">
        <v>37</v>
      </c>
      <c r="J16" s="12">
        <v>0</v>
      </c>
      <c r="K16" s="8">
        <v>0</v>
      </c>
      <c r="L16" s="8">
        <v>0</v>
      </c>
      <c r="M16" s="13">
        <v>0</v>
      </c>
      <c r="N16" s="9">
        <v>0</v>
      </c>
      <c r="O16" s="8">
        <v>0</v>
      </c>
      <c r="P16" s="8">
        <v>0</v>
      </c>
      <c r="Q16" s="13">
        <v>0</v>
      </c>
      <c r="R16" s="12">
        <v>0</v>
      </c>
      <c r="S16" s="8">
        <v>0</v>
      </c>
      <c r="T16" s="8">
        <v>0</v>
      </c>
      <c r="U16" s="13">
        <v>0</v>
      </c>
      <c r="V16" s="12">
        <v>0</v>
      </c>
      <c r="W16" s="8">
        <v>0</v>
      </c>
      <c r="X16" s="8">
        <v>0</v>
      </c>
      <c r="Y16" s="184">
        <f>V16+W16+X16</f>
        <v>0</v>
      </c>
      <c r="Z16" s="9">
        <v>0</v>
      </c>
      <c r="AA16" s="8">
        <v>0</v>
      </c>
      <c r="AB16" s="8">
        <v>0</v>
      </c>
      <c r="AC16" s="13">
        <v>0</v>
      </c>
      <c r="AD16" s="12">
        <v>0</v>
      </c>
      <c r="AE16" s="8">
        <v>0</v>
      </c>
      <c r="AF16" s="8">
        <v>0</v>
      </c>
      <c r="AG16" s="13">
        <v>0</v>
      </c>
      <c r="AH16" s="9"/>
      <c r="AI16" s="8"/>
      <c r="AJ16" s="8"/>
      <c r="AK16" s="13"/>
      <c r="AL16" s="9"/>
      <c r="AM16" s="8"/>
      <c r="AN16" s="8"/>
      <c r="AO16" s="18"/>
      <c r="AP16" s="12"/>
      <c r="AQ16" s="8"/>
      <c r="AR16" s="8"/>
      <c r="AS16" s="13"/>
      <c r="AT16" s="9"/>
      <c r="AU16" s="8"/>
      <c r="AV16" s="8"/>
      <c r="AW16" s="13"/>
      <c r="AX16" s="9"/>
      <c r="AY16" s="8"/>
      <c r="AZ16" s="8"/>
      <c r="BA16" s="13"/>
      <c r="BB16" s="12"/>
      <c r="BC16" s="8"/>
      <c r="BD16" s="8"/>
      <c r="BE16" s="13"/>
      <c r="BF16" s="251">
        <f>AG16+AC16+Y16+U16+Q16+M16+AK16+AO16+AS16+AW16+BA16+BE16</f>
        <v>0</v>
      </c>
    </row>
    <row r="17" spans="1:58" ht="15" customHeight="1">
      <c r="A17" s="801" t="s">
        <v>264</v>
      </c>
      <c r="B17" s="799"/>
      <c r="C17" s="799"/>
      <c r="D17" s="799"/>
      <c r="E17" s="591"/>
      <c r="F17" s="842"/>
      <c r="G17" s="591"/>
      <c r="H17" s="762"/>
      <c r="I17" s="135" t="s">
        <v>38</v>
      </c>
      <c r="J17" s="12">
        <v>1</v>
      </c>
      <c r="K17" s="8">
        <v>0</v>
      </c>
      <c r="L17" s="8">
        <v>0</v>
      </c>
      <c r="M17" s="13">
        <v>1</v>
      </c>
      <c r="N17" s="9">
        <v>0</v>
      </c>
      <c r="O17" s="8">
        <v>0</v>
      </c>
      <c r="P17" s="8">
        <v>0</v>
      </c>
      <c r="Q17" s="13">
        <v>0</v>
      </c>
      <c r="R17" s="12">
        <v>0</v>
      </c>
      <c r="S17" s="8">
        <v>0</v>
      </c>
      <c r="T17" s="8">
        <v>0</v>
      </c>
      <c r="U17" s="13">
        <v>0</v>
      </c>
      <c r="V17" s="12">
        <v>0</v>
      </c>
      <c r="W17" s="8">
        <v>2</v>
      </c>
      <c r="X17" s="8">
        <v>0</v>
      </c>
      <c r="Y17" s="13">
        <f>V17+W17+X17</f>
        <v>2</v>
      </c>
      <c r="Z17" s="9">
        <v>0</v>
      </c>
      <c r="AA17" s="8">
        <v>0</v>
      </c>
      <c r="AB17" s="8">
        <v>0</v>
      </c>
      <c r="AC17" s="13">
        <v>0</v>
      </c>
      <c r="AD17" s="12">
        <v>0</v>
      </c>
      <c r="AE17" s="8">
        <v>0</v>
      </c>
      <c r="AF17" s="8">
        <v>0</v>
      </c>
      <c r="AG17" s="13">
        <v>0</v>
      </c>
      <c r="AH17" s="9"/>
      <c r="AI17" s="8"/>
      <c r="AJ17" s="8"/>
      <c r="AK17" s="13"/>
      <c r="AL17" s="9"/>
      <c r="AM17" s="8"/>
      <c r="AN17" s="8"/>
      <c r="AO17" s="18"/>
      <c r="AP17" s="12"/>
      <c r="AQ17" s="8"/>
      <c r="AR17" s="8"/>
      <c r="AS17" s="13"/>
      <c r="AT17" s="9"/>
      <c r="AU17" s="8"/>
      <c r="AV17" s="8"/>
      <c r="AW17" s="13"/>
      <c r="AX17" s="9"/>
      <c r="AY17" s="8"/>
      <c r="AZ17" s="8"/>
      <c r="BA17" s="13"/>
      <c r="BB17" s="12"/>
      <c r="BC17" s="8"/>
      <c r="BD17" s="8"/>
      <c r="BE17" s="13"/>
      <c r="BF17" s="251">
        <f>AG17+AC17+Y17+U17+Q17+M17+AK17+AO17+AS17+AW17+BA17+BE17</f>
        <v>3</v>
      </c>
    </row>
    <row r="18" spans="1:58" ht="24" customHeight="1">
      <c r="A18" s="802"/>
      <c r="B18" s="799"/>
      <c r="C18" s="799"/>
      <c r="D18" s="799"/>
      <c r="E18" s="591"/>
      <c r="F18" s="842"/>
      <c r="G18" s="591"/>
      <c r="H18" s="762"/>
      <c r="I18" s="135" t="s">
        <v>39</v>
      </c>
      <c r="J18" s="12">
        <v>2</v>
      </c>
      <c r="K18" s="8">
        <v>3</v>
      </c>
      <c r="L18" s="8">
        <v>0</v>
      </c>
      <c r="M18" s="13">
        <v>5</v>
      </c>
      <c r="N18" s="9">
        <v>0</v>
      </c>
      <c r="O18" s="8">
        <v>3</v>
      </c>
      <c r="P18" s="8">
        <v>0</v>
      </c>
      <c r="Q18" s="13">
        <v>3</v>
      </c>
      <c r="R18" s="12">
        <v>7</v>
      </c>
      <c r="S18" s="8">
        <v>7</v>
      </c>
      <c r="T18" s="8">
        <v>0</v>
      </c>
      <c r="U18" s="13">
        <v>14</v>
      </c>
      <c r="V18" s="12">
        <v>9</v>
      </c>
      <c r="W18" s="8">
        <v>11</v>
      </c>
      <c r="X18" s="8">
        <v>0</v>
      </c>
      <c r="Y18" s="13">
        <f>V18+W18+X18</f>
        <v>20</v>
      </c>
      <c r="Z18" s="9">
        <v>5</v>
      </c>
      <c r="AA18" s="8">
        <v>9</v>
      </c>
      <c r="AB18" s="8">
        <v>0</v>
      </c>
      <c r="AC18" s="13">
        <f>Z18+AA18+AB18</f>
        <v>14</v>
      </c>
      <c r="AD18" s="12">
        <v>0</v>
      </c>
      <c r="AE18" s="8">
        <v>0</v>
      </c>
      <c r="AF18" s="8">
        <v>0</v>
      </c>
      <c r="AG18" s="13">
        <v>0</v>
      </c>
      <c r="AH18" s="9"/>
      <c r="AI18" s="8"/>
      <c r="AJ18" s="8"/>
      <c r="AK18" s="13"/>
      <c r="AL18" s="9"/>
      <c r="AM18" s="8"/>
      <c r="AN18" s="8"/>
      <c r="AO18" s="18"/>
      <c r="AP18" s="12"/>
      <c r="AQ18" s="8"/>
      <c r="AR18" s="8"/>
      <c r="AS18" s="13"/>
      <c r="AT18" s="9"/>
      <c r="AU18" s="8"/>
      <c r="AV18" s="8"/>
      <c r="AW18" s="13"/>
      <c r="AX18" s="9"/>
      <c r="AY18" s="8"/>
      <c r="AZ18" s="8"/>
      <c r="BA18" s="13"/>
      <c r="BB18" s="12"/>
      <c r="BC18" s="8"/>
      <c r="BD18" s="8"/>
      <c r="BE18" s="13"/>
      <c r="BF18" s="251">
        <f>AG18+AC18+Y18+U18+Q18+M18+AK18+AO18+AS18+AW18+BA18+BE18</f>
        <v>56</v>
      </c>
    </row>
    <row r="19" spans="1:58" ht="22.5" customHeight="1">
      <c r="A19" s="803"/>
      <c r="B19" s="799"/>
      <c r="C19" s="799"/>
      <c r="D19" s="799"/>
      <c r="E19" s="591"/>
      <c r="F19" s="842"/>
      <c r="G19" s="591"/>
      <c r="H19" s="762"/>
      <c r="I19" s="135" t="s">
        <v>40</v>
      </c>
      <c r="J19" s="12">
        <v>1</v>
      </c>
      <c r="K19" s="8">
        <v>8</v>
      </c>
      <c r="L19" s="8">
        <v>0</v>
      </c>
      <c r="M19" s="13">
        <v>9</v>
      </c>
      <c r="N19" s="9">
        <v>0</v>
      </c>
      <c r="O19" s="8">
        <v>0</v>
      </c>
      <c r="P19" s="8">
        <v>0</v>
      </c>
      <c r="Q19" s="13">
        <v>0</v>
      </c>
      <c r="R19" s="12">
        <v>2</v>
      </c>
      <c r="S19" s="8">
        <v>1</v>
      </c>
      <c r="T19" s="8">
        <v>0</v>
      </c>
      <c r="U19" s="13">
        <v>3</v>
      </c>
      <c r="V19" s="12">
        <v>5</v>
      </c>
      <c r="W19" s="8">
        <v>3</v>
      </c>
      <c r="X19" s="8">
        <v>0</v>
      </c>
      <c r="Y19" s="13">
        <f>V19+W19+X19</f>
        <v>8</v>
      </c>
      <c r="Z19" s="9">
        <v>5</v>
      </c>
      <c r="AA19" s="8">
        <v>6</v>
      </c>
      <c r="AB19" s="8">
        <v>0</v>
      </c>
      <c r="AC19" s="13">
        <f>Z19+AA19+AB19</f>
        <v>11</v>
      </c>
      <c r="AD19" s="12">
        <v>0</v>
      </c>
      <c r="AE19" s="8">
        <v>2</v>
      </c>
      <c r="AF19" s="8">
        <v>0</v>
      </c>
      <c r="AG19" s="13">
        <v>2</v>
      </c>
      <c r="AH19" s="9"/>
      <c r="AI19" s="8"/>
      <c r="AJ19" s="8"/>
      <c r="AK19" s="13"/>
      <c r="AL19" s="9"/>
      <c r="AM19" s="8"/>
      <c r="AN19" s="8"/>
      <c r="AO19" s="18"/>
      <c r="AP19" s="12"/>
      <c r="AQ19" s="8"/>
      <c r="AR19" s="8"/>
      <c r="AS19" s="13"/>
      <c r="AT19" s="9"/>
      <c r="AU19" s="8"/>
      <c r="AV19" s="8"/>
      <c r="AW19" s="13"/>
      <c r="AX19" s="9"/>
      <c r="AY19" s="8"/>
      <c r="AZ19" s="8"/>
      <c r="BA19" s="13"/>
      <c r="BB19" s="12"/>
      <c r="BC19" s="8"/>
      <c r="BD19" s="8"/>
      <c r="BE19" s="13"/>
      <c r="BF19" s="251">
        <f>AG19+AC19+Y19+U19+Q19+M19+AK19+AO19+AS19+AW19+BA19+BE19</f>
        <v>33</v>
      </c>
    </row>
    <row r="20" spans="1:58" ht="43.5" customHeight="1">
      <c r="A20" s="804" t="s">
        <v>265</v>
      </c>
      <c r="B20" s="799"/>
      <c r="C20" s="799"/>
      <c r="D20" s="799"/>
      <c r="E20" s="591"/>
      <c r="F20" s="842"/>
      <c r="G20" s="591"/>
      <c r="H20" s="763"/>
      <c r="I20" s="136" t="s">
        <v>284</v>
      </c>
      <c r="J20" s="116">
        <f aca="true" t="shared" si="0" ref="J20:AG20">SUM(J15:J19)</f>
        <v>4</v>
      </c>
      <c r="K20" s="138">
        <f t="shared" si="0"/>
        <v>11</v>
      </c>
      <c r="L20" s="138">
        <f t="shared" si="0"/>
        <v>0</v>
      </c>
      <c r="M20" s="139">
        <f t="shared" si="0"/>
        <v>15</v>
      </c>
      <c r="N20" s="297">
        <f t="shared" si="0"/>
        <v>0</v>
      </c>
      <c r="O20" s="298">
        <f t="shared" si="0"/>
        <v>3</v>
      </c>
      <c r="P20" s="138">
        <f t="shared" si="0"/>
        <v>0</v>
      </c>
      <c r="Q20" s="139">
        <f t="shared" si="0"/>
        <v>3</v>
      </c>
      <c r="R20" s="116">
        <f t="shared" si="0"/>
        <v>9</v>
      </c>
      <c r="S20" s="138">
        <f t="shared" si="0"/>
        <v>8</v>
      </c>
      <c r="T20" s="138">
        <f t="shared" si="0"/>
        <v>0</v>
      </c>
      <c r="U20" s="296">
        <f t="shared" si="0"/>
        <v>17</v>
      </c>
      <c r="V20" s="116">
        <f t="shared" si="0"/>
        <v>14</v>
      </c>
      <c r="W20" s="138">
        <f t="shared" si="0"/>
        <v>16</v>
      </c>
      <c r="X20" s="138">
        <f t="shared" si="0"/>
        <v>0</v>
      </c>
      <c r="Y20" s="139">
        <f t="shared" si="0"/>
        <v>30</v>
      </c>
      <c r="Z20" s="297">
        <f t="shared" si="0"/>
        <v>10</v>
      </c>
      <c r="AA20" s="138">
        <f t="shared" si="0"/>
        <v>15</v>
      </c>
      <c r="AB20" s="138">
        <f t="shared" si="0"/>
        <v>0</v>
      </c>
      <c r="AC20" s="139">
        <f t="shared" si="0"/>
        <v>25</v>
      </c>
      <c r="AD20" s="116">
        <f t="shared" si="0"/>
        <v>0</v>
      </c>
      <c r="AE20" s="138">
        <f t="shared" si="0"/>
        <v>2</v>
      </c>
      <c r="AF20" s="138">
        <f t="shared" si="0"/>
        <v>0</v>
      </c>
      <c r="AG20" s="296">
        <f t="shared" si="0"/>
        <v>2</v>
      </c>
      <c r="AH20" s="299"/>
      <c r="AI20" s="138"/>
      <c r="AJ20" s="326"/>
      <c r="AK20" s="139"/>
      <c r="AL20" s="299"/>
      <c r="AM20" s="138"/>
      <c r="AN20" s="326"/>
      <c r="AO20" s="140"/>
      <c r="AP20" s="300"/>
      <c r="AQ20" s="301"/>
      <c r="AR20" s="301"/>
      <c r="AS20" s="253"/>
      <c r="AT20" s="299"/>
      <c r="AU20" s="138"/>
      <c r="AV20" s="326"/>
      <c r="AW20" s="139"/>
      <c r="AX20" s="299"/>
      <c r="AY20" s="138"/>
      <c r="AZ20" s="326"/>
      <c r="BA20" s="139"/>
      <c r="BB20" s="302"/>
      <c r="BC20" s="303"/>
      <c r="BD20" s="303"/>
      <c r="BE20" s="252"/>
      <c r="BF20" s="295">
        <f>M20+Q20+U20+Y20+AC20+AG20</f>
        <v>92</v>
      </c>
    </row>
    <row r="21" spans="1:58" ht="15">
      <c r="A21" s="799"/>
      <c r="B21" s="799"/>
      <c r="C21" s="799"/>
      <c r="D21" s="799"/>
      <c r="E21" s="591"/>
      <c r="F21" s="842"/>
      <c r="G21" s="591"/>
      <c r="H21" s="764" t="s">
        <v>41</v>
      </c>
      <c r="I21" s="135" t="s">
        <v>42</v>
      </c>
      <c r="J21" s="12">
        <v>0</v>
      </c>
      <c r="K21" s="8">
        <v>0</v>
      </c>
      <c r="L21" s="8">
        <v>0</v>
      </c>
      <c r="M21" s="13">
        <v>0</v>
      </c>
      <c r="N21" s="9">
        <v>0</v>
      </c>
      <c r="O21" s="8">
        <v>0</v>
      </c>
      <c r="P21" s="8">
        <v>0</v>
      </c>
      <c r="Q21" s="13">
        <v>0</v>
      </c>
      <c r="R21" s="12">
        <v>0</v>
      </c>
      <c r="S21" s="8">
        <v>0</v>
      </c>
      <c r="T21" s="8">
        <v>0</v>
      </c>
      <c r="U21" s="13">
        <v>0</v>
      </c>
      <c r="V21" s="12">
        <v>0</v>
      </c>
      <c r="W21" s="8">
        <v>0</v>
      </c>
      <c r="X21" s="8">
        <v>0</v>
      </c>
      <c r="Y21" s="13">
        <f aca="true" t="shared" si="1" ref="Y21:Y29">V21+W21+X21</f>
        <v>0</v>
      </c>
      <c r="Z21" s="9">
        <v>0</v>
      </c>
      <c r="AA21" s="8">
        <v>0</v>
      </c>
      <c r="AB21" s="8">
        <v>0</v>
      </c>
      <c r="AC21" s="13">
        <f aca="true" t="shared" si="2" ref="AC21:AC29">Z21+AA21+AB21</f>
        <v>0</v>
      </c>
      <c r="AD21" s="12">
        <v>0</v>
      </c>
      <c r="AE21" s="8">
        <v>2</v>
      </c>
      <c r="AF21" s="8">
        <v>0</v>
      </c>
      <c r="AG21" s="13">
        <v>2</v>
      </c>
      <c r="AH21" s="9"/>
      <c r="AI21" s="8"/>
      <c r="AJ21" s="8"/>
      <c r="AK21" s="13"/>
      <c r="AL21" s="9"/>
      <c r="AM21" s="8"/>
      <c r="AN21" s="8"/>
      <c r="AO21" s="18"/>
      <c r="AP21" s="12"/>
      <c r="AQ21" s="8"/>
      <c r="AR21" s="8"/>
      <c r="AS21" s="13"/>
      <c r="AT21" s="9"/>
      <c r="AU21" s="8"/>
      <c r="AV21" s="8"/>
      <c r="AW21" s="13"/>
      <c r="AX21" s="9"/>
      <c r="AY21" s="8"/>
      <c r="AZ21" s="8"/>
      <c r="BA21" s="13"/>
      <c r="BB21" s="12"/>
      <c r="BC21" s="8"/>
      <c r="BD21" s="340"/>
      <c r="BE21" s="13"/>
      <c r="BF21" s="294">
        <f aca="true" t="shared" si="3" ref="BF21:BF29">AG21+AC21+Y21+U21+Q21+M21+AK21+AO21+AS21+AW21+BA21+BE21</f>
        <v>2</v>
      </c>
    </row>
    <row r="22" spans="1:58" ht="15">
      <c r="A22" s="799"/>
      <c r="B22" s="799"/>
      <c r="C22" s="799"/>
      <c r="D22" s="799"/>
      <c r="E22" s="591"/>
      <c r="F22" s="842"/>
      <c r="G22" s="591"/>
      <c r="H22" s="765"/>
      <c r="I22" s="135" t="s">
        <v>43</v>
      </c>
      <c r="J22" s="12">
        <v>4</v>
      </c>
      <c r="K22" s="8">
        <v>11</v>
      </c>
      <c r="L22" s="8">
        <v>0</v>
      </c>
      <c r="M22" s="13">
        <v>15</v>
      </c>
      <c r="N22" s="9">
        <v>0</v>
      </c>
      <c r="O22" s="8">
        <v>3</v>
      </c>
      <c r="P22" s="8">
        <v>0</v>
      </c>
      <c r="Q22" s="13">
        <v>3</v>
      </c>
      <c r="R22" s="12">
        <v>9</v>
      </c>
      <c r="S22" s="8">
        <v>8</v>
      </c>
      <c r="T22" s="8"/>
      <c r="U22" s="13">
        <v>17</v>
      </c>
      <c r="V22" s="12">
        <v>14</v>
      </c>
      <c r="W22" s="8">
        <v>16</v>
      </c>
      <c r="X22" s="8">
        <v>0</v>
      </c>
      <c r="Y22" s="13">
        <f t="shared" si="1"/>
        <v>30</v>
      </c>
      <c r="Z22" s="9">
        <v>10</v>
      </c>
      <c r="AA22" s="8">
        <v>15</v>
      </c>
      <c r="AB22" s="8">
        <v>0</v>
      </c>
      <c r="AC22" s="13">
        <f t="shared" si="2"/>
        <v>25</v>
      </c>
      <c r="AD22" s="12">
        <v>0</v>
      </c>
      <c r="AE22" s="8">
        <v>0</v>
      </c>
      <c r="AF22" s="8">
        <v>0</v>
      </c>
      <c r="AG22" s="13">
        <v>0</v>
      </c>
      <c r="AH22" s="9"/>
      <c r="AI22" s="8"/>
      <c r="AJ22" s="8"/>
      <c r="AK22" s="13"/>
      <c r="AL22" s="9"/>
      <c r="AM22" s="8"/>
      <c r="AN22" s="8"/>
      <c r="AO22" s="18"/>
      <c r="AP22" s="12"/>
      <c r="AQ22" s="8"/>
      <c r="AR22" s="8"/>
      <c r="AS22" s="13"/>
      <c r="AT22" s="9"/>
      <c r="AU22" s="8"/>
      <c r="AV22" s="8"/>
      <c r="AW22" s="13"/>
      <c r="AX22" s="9"/>
      <c r="AY22" s="8"/>
      <c r="AZ22" s="8"/>
      <c r="BA22" s="13"/>
      <c r="BB22" s="12"/>
      <c r="BC22" s="8"/>
      <c r="BD22" s="8"/>
      <c r="BE22" s="13"/>
      <c r="BF22" s="251">
        <f t="shared" si="3"/>
        <v>90</v>
      </c>
    </row>
    <row r="23" spans="1:58" ht="30" customHeight="1">
      <c r="A23" s="800"/>
      <c r="B23" s="799"/>
      <c r="C23" s="799"/>
      <c r="D23" s="799"/>
      <c r="E23" s="591"/>
      <c r="F23" s="842"/>
      <c r="G23" s="591"/>
      <c r="H23" s="766" t="s">
        <v>44</v>
      </c>
      <c r="I23" s="135" t="s">
        <v>45</v>
      </c>
      <c r="J23" s="12">
        <v>0</v>
      </c>
      <c r="K23" s="8">
        <v>0</v>
      </c>
      <c r="L23" s="8">
        <v>0</v>
      </c>
      <c r="M23" s="13">
        <v>0</v>
      </c>
      <c r="N23" s="9">
        <v>0</v>
      </c>
      <c r="O23" s="8">
        <v>0</v>
      </c>
      <c r="P23" s="8">
        <v>0</v>
      </c>
      <c r="Q23" s="13">
        <v>0</v>
      </c>
      <c r="R23" s="12">
        <v>0</v>
      </c>
      <c r="S23" s="8">
        <v>0</v>
      </c>
      <c r="T23" s="8">
        <v>0</v>
      </c>
      <c r="U23" s="13">
        <v>0</v>
      </c>
      <c r="V23" s="12">
        <v>0</v>
      </c>
      <c r="W23" s="8">
        <v>0</v>
      </c>
      <c r="X23" s="8">
        <v>0</v>
      </c>
      <c r="Y23" s="13">
        <f t="shared" si="1"/>
        <v>0</v>
      </c>
      <c r="Z23" s="9">
        <v>0</v>
      </c>
      <c r="AA23" s="8">
        <v>0</v>
      </c>
      <c r="AB23" s="8">
        <v>0</v>
      </c>
      <c r="AC23" s="13">
        <f t="shared" si="2"/>
        <v>0</v>
      </c>
      <c r="AD23" s="12">
        <v>0</v>
      </c>
      <c r="AE23" s="8">
        <v>0</v>
      </c>
      <c r="AF23" s="8">
        <v>0</v>
      </c>
      <c r="AG23" s="13">
        <v>0</v>
      </c>
      <c r="AH23" s="9"/>
      <c r="AI23" s="8"/>
      <c r="AJ23" s="8"/>
      <c r="AK23" s="13"/>
      <c r="AL23" s="9"/>
      <c r="AM23" s="8"/>
      <c r="AN23" s="8"/>
      <c r="AO23" s="18"/>
      <c r="AP23" s="12"/>
      <c r="AQ23" s="8"/>
      <c r="AR23" s="8"/>
      <c r="AS23" s="13"/>
      <c r="AT23" s="9"/>
      <c r="AU23" s="8"/>
      <c r="AV23" s="8"/>
      <c r="AW23" s="13"/>
      <c r="AX23" s="9"/>
      <c r="AY23" s="8"/>
      <c r="AZ23" s="8"/>
      <c r="BA23" s="13"/>
      <c r="BB23" s="12"/>
      <c r="BC23" s="8"/>
      <c r="BD23" s="8"/>
      <c r="BE23" s="13"/>
      <c r="BF23" s="251">
        <f t="shared" si="3"/>
        <v>0</v>
      </c>
    </row>
    <row r="24" spans="1:58" ht="19.5" customHeight="1" thickBot="1">
      <c r="A24" s="804" t="s">
        <v>266</v>
      </c>
      <c r="B24" s="799"/>
      <c r="C24" s="799"/>
      <c r="D24" s="799"/>
      <c r="E24" s="592"/>
      <c r="F24" s="843"/>
      <c r="G24" s="592"/>
      <c r="H24" s="767"/>
      <c r="I24" s="137" t="s">
        <v>46</v>
      </c>
      <c r="J24" s="14">
        <v>4</v>
      </c>
      <c r="K24" s="15">
        <v>11</v>
      </c>
      <c r="L24" s="15">
        <v>0</v>
      </c>
      <c r="M24" s="16">
        <v>15</v>
      </c>
      <c r="N24" s="118">
        <v>0</v>
      </c>
      <c r="O24" s="15">
        <v>3</v>
      </c>
      <c r="P24" s="15">
        <v>0</v>
      </c>
      <c r="Q24" s="16">
        <v>3</v>
      </c>
      <c r="R24" s="14">
        <v>9</v>
      </c>
      <c r="S24" s="15">
        <v>8</v>
      </c>
      <c r="T24" s="15">
        <v>0</v>
      </c>
      <c r="U24" s="16">
        <v>17</v>
      </c>
      <c r="V24" s="14">
        <v>14</v>
      </c>
      <c r="W24" s="15">
        <v>16</v>
      </c>
      <c r="X24" s="15">
        <v>0</v>
      </c>
      <c r="Y24" s="13">
        <f t="shared" si="1"/>
        <v>30</v>
      </c>
      <c r="Z24" s="118">
        <v>10</v>
      </c>
      <c r="AA24" s="15">
        <v>15</v>
      </c>
      <c r="AB24" s="15">
        <v>0</v>
      </c>
      <c r="AC24" s="13">
        <f t="shared" si="2"/>
        <v>25</v>
      </c>
      <c r="AD24" s="14">
        <v>0</v>
      </c>
      <c r="AE24" s="15">
        <v>2</v>
      </c>
      <c r="AF24" s="15">
        <v>0</v>
      </c>
      <c r="AG24" s="16">
        <v>2</v>
      </c>
      <c r="AH24" s="118"/>
      <c r="AI24" s="15"/>
      <c r="AJ24" s="15"/>
      <c r="AK24" s="16"/>
      <c r="AL24" s="118"/>
      <c r="AM24" s="15"/>
      <c r="AN24" s="15"/>
      <c r="AO24" s="202"/>
      <c r="AP24" s="14"/>
      <c r="AQ24" s="15"/>
      <c r="AR24" s="15"/>
      <c r="AS24" s="16"/>
      <c r="AT24" s="118"/>
      <c r="AU24" s="15"/>
      <c r="AV24" s="15"/>
      <c r="AW24" s="16"/>
      <c r="AX24" s="118"/>
      <c r="AY24" s="15"/>
      <c r="AZ24" s="15"/>
      <c r="BA24" s="16"/>
      <c r="BB24" s="39"/>
      <c r="BC24" s="24"/>
      <c r="BD24" s="24"/>
      <c r="BE24" s="115"/>
      <c r="BF24" s="254">
        <f t="shared" si="3"/>
        <v>92</v>
      </c>
    </row>
    <row r="25" spans="1:58" ht="15">
      <c r="A25" s="799"/>
      <c r="B25" s="799"/>
      <c r="C25" s="799"/>
      <c r="D25" s="799"/>
      <c r="E25" s="844" t="s">
        <v>276</v>
      </c>
      <c r="F25" s="847">
        <v>120</v>
      </c>
      <c r="G25" s="716" t="s">
        <v>281</v>
      </c>
      <c r="H25" s="719" t="s">
        <v>35</v>
      </c>
      <c r="I25" s="436" t="s">
        <v>36</v>
      </c>
      <c r="J25" s="272">
        <v>0</v>
      </c>
      <c r="K25" s="82">
        <v>0</v>
      </c>
      <c r="L25" s="82">
        <v>0</v>
      </c>
      <c r="M25" s="273">
        <v>0</v>
      </c>
      <c r="N25" s="81">
        <v>0</v>
      </c>
      <c r="O25" s="82">
        <v>0</v>
      </c>
      <c r="P25" s="82">
        <v>0</v>
      </c>
      <c r="Q25" s="273">
        <v>0</v>
      </c>
      <c r="R25" s="272">
        <v>0</v>
      </c>
      <c r="S25" s="82">
        <v>0</v>
      </c>
      <c r="T25" s="82">
        <v>0</v>
      </c>
      <c r="U25" s="273">
        <v>0</v>
      </c>
      <c r="V25" s="272">
        <v>0</v>
      </c>
      <c r="W25" s="82">
        <v>0</v>
      </c>
      <c r="X25" s="82">
        <v>0</v>
      </c>
      <c r="Y25" s="273">
        <f t="shared" si="1"/>
        <v>0</v>
      </c>
      <c r="Z25" s="81">
        <v>0</v>
      </c>
      <c r="AA25" s="82">
        <v>0</v>
      </c>
      <c r="AB25" s="82">
        <v>0</v>
      </c>
      <c r="AC25" s="273">
        <f t="shared" si="2"/>
        <v>0</v>
      </c>
      <c r="AD25" s="272">
        <v>0</v>
      </c>
      <c r="AE25" s="82">
        <v>0</v>
      </c>
      <c r="AF25" s="82">
        <v>0</v>
      </c>
      <c r="AG25" s="273">
        <v>0</v>
      </c>
      <c r="AH25" s="272"/>
      <c r="AI25" s="82"/>
      <c r="AJ25" s="82"/>
      <c r="AK25" s="273"/>
      <c r="AL25" s="272"/>
      <c r="AM25" s="82"/>
      <c r="AN25" s="82"/>
      <c r="AO25" s="318"/>
      <c r="AP25" s="279"/>
      <c r="AQ25" s="280"/>
      <c r="AR25" s="280"/>
      <c r="AS25" s="281"/>
      <c r="AT25" s="272"/>
      <c r="AU25" s="82"/>
      <c r="AV25" s="82"/>
      <c r="AW25" s="318"/>
      <c r="AX25" s="272"/>
      <c r="AY25" s="82"/>
      <c r="AZ25" s="82"/>
      <c r="BA25" s="318"/>
      <c r="BB25" s="272"/>
      <c r="BC25" s="82"/>
      <c r="BD25" s="82"/>
      <c r="BE25" s="273"/>
      <c r="BF25" s="319">
        <f t="shared" si="3"/>
        <v>0</v>
      </c>
    </row>
    <row r="26" spans="1:58" ht="15">
      <c r="A26" s="799"/>
      <c r="B26" s="799"/>
      <c r="C26" s="799"/>
      <c r="D26" s="799"/>
      <c r="E26" s="845"/>
      <c r="F26" s="848"/>
      <c r="G26" s="717"/>
      <c r="H26" s="720"/>
      <c r="I26" s="437" t="s">
        <v>37</v>
      </c>
      <c r="J26" s="282">
        <v>0</v>
      </c>
      <c r="K26" s="87">
        <v>0</v>
      </c>
      <c r="L26" s="87">
        <v>0</v>
      </c>
      <c r="M26" s="283">
        <v>0</v>
      </c>
      <c r="N26" s="86">
        <v>0</v>
      </c>
      <c r="O26" s="87">
        <v>0</v>
      </c>
      <c r="P26" s="87">
        <v>0</v>
      </c>
      <c r="Q26" s="283">
        <v>0</v>
      </c>
      <c r="R26" s="282">
        <v>0</v>
      </c>
      <c r="S26" s="87">
        <v>0</v>
      </c>
      <c r="T26" s="87">
        <v>0</v>
      </c>
      <c r="U26" s="283">
        <v>0</v>
      </c>
      <c r="V26" s="282">
        <v>0</v>
      </c>
      <c r="W26" s="87">
        <v>0</v>
      </c>
      <c r="X26" s="87">
        <v>0</v>
      </c>
      <c r="Y26" s="283">
        <f t="shared" si="1"/>
        <v>0</v>
      </c>
      <c r="Z26" s="86">
        <v>0</v>
      </c>
      <c r="AA26" s="87">
        <v>0</v>
      </c>
      <c r="AB26" s="87">
        <v>0</v>
      </c>
      <c r="AC26" s="283">
        <f t="shared" si="2"/>
        <v>0</v>
      </c>
      <c r="AD26" s="282">
        <v>0</v>
      </c>
      <c r="AE26" s="87">
        <v>0</v>
      </c>
      <c r="AF26" s="87">
        <v>0</v>
      </c>
      <c r="AG26" s="283">
        <v>0</v>
      </c>
      <c r="AH26" s="282"/>
      <c r="AI26" s="87"/>
      <c r="AJ26" s="87"/>
      <c r="AK26" s="283"/>
      <c r="AL26" s="282"/>
      <c r="AM26" s="87"/>
      <c r="AN26" s="87"/>
      <c r="AO26" s="320"/>
      <c r="AP26" s="282"/>
      <c r="AQ26" s="87"/>
      <c r="AR26" s="87"/>
      <c r="AS26" s="283"/>
      <c r="AT26" s="282"/>
      <c r="AU26" s="87"/>
      <c r="AV26" s="87"/>
      <c r="AW26" s="320"/>
      <c r="AX26" s="282"/>
      <c r="AY26" s="87"/>
      <c r="AZ26" s="87"/>
      <c r="BA26" s="320"/>
      <c r="BB26" s="282"/>
      <c r="BC26" s="87"/>
      <c r="BD26" s="87"/>
      <c r="BE26" s="283"/>
      <c r="BF26" s="284">
        <f t="shared" si="3"/>
        <v>0</v>
      </c>
    </row>
    <row r="27" spans="1:58" ht="15">
      <c r="A27" s="799"/>
      <c r="B27" s="799"/>
      <c r="C27" s="799"/>
      <c r="D27" s="799"/>
      <c r="E27" s="845"/>
      <c r="F27" s="848"/>
      <c r="G27" s="717"/>
      <c r="H27" s="720"/>
      <c r="I27" s="437" t="s">
        <v>38</v>
      </c>
      <c r="J27" s="282">
        <v>1</v>
      </c>
      <c r="K27" s="87">
        <v>0</v>
      </c>
      <c r="L27" s="87">
        <v>0</v>
      </c>
      <c r="M27" s="283">
        <v>1</v>
      </c>
      <c r="N27" s="86">
        <v>0</v>
      </c>
      <c r="O27" s="87">
        <v>0</v>
      </c>
      <c r="P27" s="87">
        <v>0</v>
      </c>
      <c r="Q27" s="283">
        <v>0</v>
      </c>
      <c r="R27" s="282">
        <v>0</v>
      </c>
      <c r="S27" s="87">
        <v>0</v>
      </c>
      <c r="T27" s="87">
        <v>0</v>
      </c>
      <c r="U27" s="283">
        <v>0</v>
      </c>
      <c r="V27" s="282">
        <v>0</v>
      </c>
      <c r="W27" s="87">
        <v>2</v>
      </c>
      <c r="X27" s="87">
        <v>0</v>
      </c>
      <c r="Y27" s="283">
        <f t="shared" si="1"/>
        <v>2</v>
      </c>
      <c r="Z27" s="86">
        <v>0</v>
      </c>
      <c r="AA27" s="87">
        <v>0</v>
      </c>
      <c r="AB27" s="87">
        <v>0</v>
      </c>
      <c r="AC27" s="283">
        <f t="shared" si="2"/>
        <v>0</v>
      </c>
      <c r="AD27" s="282">
        <v>0</v>
      </c>
      <c r="AE27" s="87">
        <v>0</v>
      </c>
      <c r="AF27" s="87">
        <v>0</v>
      </c>
      <c r="AG27" s="283">
        <v>0</v>
      </c>
      <c r="AH27" s="282"/>
      <c r="AI27" s="87"/>
      <c r="AJ27" s="87"/>
      <c r="AK27" s="283"/>
      <c r="AL27" s="282"/>
      <c r="AM27" s="87"/>
      <c r="AN27" s="87"/>
      <c r="AO27" s="320"/>
      <c r="AP27" s="282"/>
      <c r="AQ27" s="87"/>
      <c r="AR27" s="87"/>
      <c r="AS27" s="283"/>
      <c r="AT27" s="282"/>
      <c r="AU27" s="87"/>
      <c r="AV27" s="87"/>
      <c r="AW27" s="320"/>
      <c r="AX27" s="282"/>
      <c r="AY27" s="87"/>
      <c r="AZ27" s="87"/>
      <c r="BA27" s="320"/>
      <c r="BB27" s="282"/>
      <c r="BC27" s="87"/>
      <c r="BD27" s="87"/>
      <c r="BE27" s="283"/>
      <c r="BF27" s="284">
        <f t="shared" si="3"/>
        <v>3</v>
      </c>
    </row>
    <row r="28" spans="1:58" ht="15">
      <c r="A28" s="799"/>
      <c r="B28" s="799"/>
      <c r="C28" s="799"/>
      <c r="D28" s="799"/>
      <c r="E28" s="845"/>
      <c r="F28" s="848"/>
      <c r="G28" s="717"/>
      <c r="H28" s="720"/>
      <c r="I28" s="437" t="s">
        <v>39</v>
      </c>
      <c r="J28" s="282">
        <v>2</v>
      </c>
      <c r="K28" s="87">
        <v>3</v>
      </c>
      <c r="L28" s="87">
        <v>0</v>
      </c>
      <c r="M28" s="283">
        <v>5</v>
      </c>
      <c r="N28" s="86">
        <v>0</v>
      </c>
      <c r="O28" s="87">
        <v>3</v>
      </c>
      <c r="P28" s="87">
        <v>0</v>
      </c>
      <c r="Q28" s="283">
        <v>3</v>
      </c>
      <c r="R28" s="282">
        <v>7</v>
      </c>
      <c r="S28" s="87">
        <v>7</v>
      </c>
      <c r="T28" s="87">
        <v>0</v>
      </c>
      <c r="U28" s="283">
        <v>14</v>
      </c>
      <c r="V28" s="282">
        <v>7</v>
      </c>
      <c r="W28" s="87">
        <v>8</v>
      </c>
      <c r="X28" s="87">
        <v>0</v>
      </c>
      <c r="Y28" s="283">
        <f t="shared" si="1"/>
        <v>15</v>
      </c>
      <c r="Z28" s="86">
        <v>5</v>
      </c>
      <c r="AA28" s="87">
        <v>8</v>
      </c>
      <c r="AB28" s="87">
        <v>0</v>
      </c>
      <c r="AC28" s="283">
        <f t="shared" si="2"/>
        <v>13</v>
      </c>
      <c r="AD28" s="282">
        <v>0</v>
      </c>
      <c r="AE28" s="87">
        <v>0</v>
      </c>
      <c r="AF28" s="87">
        <v>0</v>
      </c>
      <c r="AG28" s="283">
        <v>0</v>
      </c>
      <c r="AH28" s="282"/>
      <c r="AI28" s="87"/>
      <c r="AJ28" s="87"/>
      <c r="AK28" s="283"/>
      <c r="AL28" s="282"/>
      <c r="AM28" s="87"/>
      <c r="AN28" s="87"/>
      <c r="AO28" s="320"/>
      <c r="AP28" s="282"/>
      <c r="AQ28" s="87"/>
      <c r="AR28" s="87"/>
      <c r="AS28" s="283"/>
      <c r="AT28" s="282"/>
      <c r="AU28" s="87"/>
      <c r="AV28" s="87"/>
      <c r="AW28" s="320"/>
      <c r="AX28" s="282"/>
      <c r="AY28" s="87"/>
      <c r="AZ28" s="87"/>
      <c r="BA28" s="320"/>
      <c r="BB28" s="282"/>
      <c r="BC28" s="87"/>
      <c r="BD28" s="87"/>
      <c r="BE28" s="283"/>
      <c r="BF28" s="284">
        <f t="shared" si="3"/>
        <v>50</v>
      </c>
    </row>
    <row r="29" spans="1:58" ht="15">
      <c r="A29" s="800"/>
      <c r="B29" s="799"/>
      <c r="C29" s="799"/>
      <c r="D29" s="799"/>
      <c r="E29" s="845"/>
      <c r="F29" s="848"/>
      <c r="G29" s="717"/>
      <c r="H29" s="720"/>
      <c r="I29" s="437" t="s">
        <v>40</v>
      </c>
      <c r="J29" s="282">
        <v>1</v>
      </c>
      <c r="K29" s="87">
        <v>8</v>
      </c>
      <c r="L29" s="87">
        <v>0</v>
      </c>
      <c r="M29" s="283">
        <v>9</v>
      </c>
      <c r="N29" s="86">
        <v>0</v>
      </c>
      <c r="O29" s="87">
        <v>0</v>
      </c>
      <c r="P29" s="87">
        <v>0</v>
      </c>
      <c r="Q29" s="283">
        <v>0</v>
      </c>
      <c r="R29" s="282">
        <v>2</v>
      </c>
      <c r="S29" s="87">
        <v>1</v>
      </c>
      <c r="T29" s="87">
        <v>0</v>
      </c>
      <c r="U29" s="283">
        <v>3</v>
      </c>
      <c r="V29" s="282">
        <v>5</v>
      </c>
      <c r="W29" s="87">
        <v>3</v>
      </c>
      <c r="X29" s="87">
        <v>0</v>
      </c>
      <c r="Y29" s="283">
        <f t="shared" si="1"/>
        <v>8</v>
      </c>
      <c r="Z29" s="86">
        <v>3</v>
      </c>
      <c r="AA29" s="87">
        <v>5</v>
      </c>
      <c r="AB29" s="87">
        <v>0</v>
      </c>
      <c r="AC29" s="283">
        <f t="shared" si="2"/>
        <v>8</v>
      </c>
      <c r="AD29" s="282">
        <v>0</v>
      </c>
      <c r="AE29" s="87">
        <v>1</v>
      </c>
      <c r="AF29" s="87">
        <v>0</v>
      </c>
      <c r="AG29" s="283">
        <v>1</v>
      </c>
      <c r="AH29" s="282"/>
      <c r="AI29" s="87"/>
      <c r="AJ29" s="87"/>
      <c r="AK29" s="283"/>
      <c r="AL29" s="282"/>
      <c r="AM29" s="87"/>
      <c r="AN29" s="87"/>
      <c r="AO29" s="320"/>
      <c r="AP29" s="282"/>
      <c r="AQ29" s="87"/>
      <c r="AR29" s="87"/>
      <c r="AS29" s="283"/>
      <c r="AT29" s="282"/>
      <c r="AU29" s="87"/>
      <c r="AV29" s="87"/>
      <c r="AW29" s="320"/>
      <c r="AX29" s="282"/>
      <c r="AY29" s="87"/>
      <c r="AZ29" s="87"/>
      <c r="BA29" s="320"/>
      <c r="BB29" s="282"/>
      <c r="BC29" s="87"/>
      <c r="BD29" s="87"/>
      <c r="BE29" s="283"/>
      <c r="BF29" s="284">
        <f t="shared" si="3"/>
        <v>29</v>
      </c>
    </row>
    <row r="30" spans="1:58" ht="27" customHeight="1">
      <c r="A30" s="804" t="s">
        <v>267</v>
      </c>
      <c r="B30" s="799"/>
      <c r="C30" s="799"/>
      <c r="D30" s="799"/>
      <c r="E30" s="845"/>
      <c r="F30" s="848"/>
      <c r="G30" s="717"/>
      <c r="H30" s="721"/>
      <c r="I30" s="136" t="s">
        <v>285</v>
      </c>
      <c r="J30" s="304">
        <f>J25+J26+J27+J28+J29</f>
        <v>4</v>
      </c>
      <c r="K30" s="305">
        <f>K25+K26+K27+K28+K29</f>
        <v>11</v>
      </c>
      <c r="L30" s="306">
        <f>L25+L26+L27+L28+L29</f>
        <v>0</v>
      </c>
      <c r="M30" s="307">
        <f>SUM(M25:M29)</f>
        <v>15</v>
      </c>
      <c r="N30" s="308">
        <v>0</v>
      </c>
      <c r="O30" s="305">
        <v>3</v>
      </c>
      <c r="P30" s="305">
        <v>0</v>
      </c>
      <c r="Q30" s="307">
        <f>N30+O30+P30</f>
        <v>3</v>
      </c>
      <c r="R30" s="309">
        <v>9</v>
      </c>
      <c r="S30" s="305">
        <v>8</v>
      </c>
      <c r="T30" s="310">
        <v>0</v>
      </c>
      <c r="U30" s="311">
        <f>U25+U26+U27+U28+U29</f>
        <v>17</v>
      </c>
      <c r="V30" s="309">
        <f>SUM(V25:V29)</f>
        <v>12</v>
      </c>
      <c r="W30" s="305">
        <f>SUM(W25:W29)</f>
        <v>13</v>
      </c>
      <c r="X30" s="305">
        <v>0</v>
      </c>
      <c r="Y30" s="307">
        <f>SUM(Y25:Y29)</f>
        <v>25</v>
      </c>
      <c r="Z30" s="306">
        <f>Z25+Z26+Z27+Z28+Z29</f>
        <v>8</v>
      </c>
      <c r="AA30" s="306">
        <f>AA25+AA26+AA27+AA28+AA29</f>
        <v>13</v>
      </c>
      <c r="AB30" s="306">
        <f>AB25+AB26+AB27+AB28+AB29</f>
        <v>0</v>
      </c>
      <c r="AC30" s="306">
        <f>AC25+AC26+AC27+AC28+AC29</f>
        <v>21</v>
      </c>
      <c r="AD30" s="309">
        <v>0</v>
      </c>
      <c r="AE30" s="305">
        <v>0</v>
      </c>
      <c r="AF30" s="305">
        <v>0</v>
      </c>
      <c r="AG30" s="312">
        <f>AG25+AG26+AG27+AG28+AG29</f>
        <v>1</v>
      </c>
      <c r="AH30" s="313"/>
      <c r="AI30" s="314"/>
      <c r="AJ30" s="310"/>
      <c r="AK30" s="285"/>
      <c r="AL30" s="313"/>
      <c r="AM30" s="314"/>
      <c r="AN30" s="314"/>
      <c r="AO30" s="315"/>
      <c r="AP30" s="313"/>
      <c r="AQ30" s="314"/>
      <c r="AR30" s="314"/>
      <c r="AS30" s="316"/>
      <c r="AT30" s="313"/>
      <c r="AU30" s="314"/>
      <c r="AV30" s="314"/>
      <c r="AW30" s="315"/>
      <c r="AX30" s="313"/>
      <c r="AY30" s="314"/>
      <c r="AZ30" s="314"/>
      <c r="BA30" s="315"/>
      <c r="BB30" s="313"/>
      <c r="BC30" s="314"/>
      <c r="BD30" s="314"/>
      <c r="BE30" s="316"/>
      <c r="BF30" s="317">
        <f>M30+Q30+U30+Y30+AC30+AG30</f>
        <v>82</v>
      </c>
    </row>
    <row r="31" spans="1:58" ht="15">
      <c r="A31" s="799"/>
      <c r="B31" s="799"/>
      <c r="C31" s="799"/>
      <c r="D31" s="799"/>
      <c r="E31" s="845"/>
      <c r="F31" s="848"/>
      <c r="G31" s="717"/>
      <c r="H31" s="722" t="s">
        <v>41</v>
      </c>
      <c r="I31" s="437" t="s">
        <v>42</v>
      </c>
      <c r="J31" s="282">
        <v>0</v>
      </c>
      <c r="K31" s="87">
        <v>0</v>
      </c>
      <c r="L31" s="87">
        <v>0</v>
      </c>
      <c r="M31" s="283">
        <v>0</v>
      </c>
      <c r="N31" s="86">
        <v>0</v>
      </c>
      <c r="O31" s="87">
        <v>0</v>
      </c>
      <c r="P31" s="87">
        <v>0</v>
      </c>
      <c r="Q31" s="283">
        <v>0</v>
      </c>
      <c r="R31" s="282">
        <v>0</v>
      </c>
      <c r="S31" s="87">
        <v>0</v>
      </c>
      <c r="T31" s="87">
        <v>0</v>
      </c>
      <c r="U31" s="283">
        <v>0</v>
      </c>
      <c r="V31" s="282">
        <v>0</v>
      </c>
      <c r="W31" s="87">
        <v>0</v>
      </c>
      <c r="X31" s="87">
        <v>0</v>
      </c>
      <c r="Y31" s="283">
        <f>V31+W31+X31</f>
        <v>0</v>
      </c>
      <c r="Z31" s="86">
        <v>0</v>
      </c>
      <c r="AA31" s="87">
        <v>0</v>
      </c>
      <c r="AB31" s="87">
        <v>0</v>
      </c>
      <c r="AC31" s="283">
        <f>Z31+AA31+AB31</f>
        <v>0</v>
      </c>
      <c r="AD31" s="282">
        <v>0</v>
      </c>
      <c r="AE31" s="87">
        <v>0</v>
      </c>
      <c r="AF31" s="87">
        <v>0</v>
      </c>
      <c r="AG31" s="283">
        <v>0</v>
      </c>
      <c r="AH31" s="282"/>
      <c r="AI31" s="87"/>
      <c r="AJ31" s="87"/>
      <c r="AK31" s="283"/>
      <c r="AL31" s="282"/>
      <c r="AM31" s="87"/>
      <c r="AN31" s="87"/>
      <c r="AO31" s="320"/>
      <c r="AP31" s="282"/>
      <c r="AQ31" s="87"/>
      <c r="AR31" s="87"/>
      <c r="AS31" s="283"/>
      <c r="AT31" s="282"/>
      <c r="AU31" s="87"/>
      <c r="AV31" s="87"/>
      <c r="AW31" s="320"/>
      <c r="AX31" s="282"/>
      <c r="AY31" s="87"/>
      <c r="AZ31" s="87"/>
      <c r="BA31" s="320"/>
      <c r="BB31" s="282"/>
      <c r="BC31" s="87"/>
      <c r="BD31" s="87"/>
      <c r="BE31" s="283"/>
      <c r="BF31" s="284">
        <f>AG31+AC31+Y31+U31+Q31+M31+AK31+AO31+AS31+AW31+BA31+BE31</f>
        <v>0</v>
      </c>
    </row>
    <row r="32" spans="1:58" ht="15">
      <c r="A32" s="799"/>
      <c r="B32" s="799"/>
      <c r="C32" s="799"/>
      <c r="D32" s="799"/>
      <c r="E32" s="845"/>
      <c r="F32" s="848"/>
      <c r="G32" s="717"/>
      <c r="H32" s="723"/>
      <c r="I32" s="437" t="s">
        <v>43</v>
      </c>
      <c r="J32" s="282">
        <v>4</v>
      </c>
      <c r="K32" s="87">
        <v>11</v>
      </c>
      <c r="L32" s="87">
        <v>0</v>
      </c>
      <c r="M32" s="283">
        <v>15</v>
      </c>
      <c r="N32" s="86">
        <v>0</v>
      </c>
      <c r="O32" s="87">
        <v>0</v>
      </c>
      <c r="P32" s="87">
        <v>0</v>
      </c>
      <c r="Q32" s="283">
        <v>3</v>
      </c>
      <c r="R32" s="282">
        <v>9</v>
      </c>
      <c r="S32" s="87">
        <v>8</v>
      </c>
      <c r="T32" s="87">
        <v>0</v>
      </c>
      <c r="U32" s="283">
        <v>17</v>
      </c>
      <c r="V32" s="282">
        <v>12</v>
      </c>
      <c r="W32" s="87">
        <v>13</v>
      </c>
      <c r="X32" s="87">
        <v>0</v>
      </c>
      <c r="Y32" s="283">
        <f>V32+W32+X32</f>
        <v>25</v>
      </c>
      <c r="Z32" s="86">
        <v>8</v>
      </c>
      <c r="AA32" s="87">
        <v>13</v>
      </c>
      <c r="AB32" s="87">
        <v>0</v>
      </c>
      <c r="AC32" s="283">
        <f>Z32+AA32+AB32</f>
        <v>21</v>
      </c>
      <c r="AD32" s="282">
        <v>0</v>
      </c>
      <c r="AE32" s="87">
        <v>1</v>
      </c>
      <c r="AF32" s="87">
        <v>0</v>
      </c>
      <c r="AG32" s="283">
        <v>1</v>
      </c>
      <c r="AH32" s="282"/>
      <c r="AI32" s="87"/>
      <c r="AJ32" s="321"/>
      <c r="AK32" s="283"/>
      <c r="AL32" s="282"/>
      <c r="AM32" s="87"/>
      <c r="AN32" s="87"/>
      <c r="AO32" s="320"/>
      <c r="AP32" s="282"/>
      <c r="AQ32" s="87"/>
      <c r="AR32" s="87"/>
      <c r="AS32" s="283"/>
      <c r="AT32" s="282"/>
      <c r="AU32" s="87"/>
      <c r="AV32" s="87"/>
      <c r="AW32" s="320"/>
      <c r="AX32" s="282"/>
      <c r="AY32" s="87"/>
      <c r="AZ32" s="87"/>
      <c r="BA32" s="320"/>
      <c r="BB32" s="282"/>
      <c r="BC32" s="87"/>
      <c r="BD32" s="87"/>
      <c r="BE32" s="283"/>
      <c r="BF32" s="284">
        <f>AG32+AC32+Y32+U32+Q32+M32+AK32+AO32+AS32+AW32+BA32+BE32</f>
        <v>82</v>
      </c>
    </row>
    <row r="33" spans="1:58" ht="15">
      <c r="A33" s="799"/>
      <c r="B33" s="799"/>
      <c r="C33" s="799"/>
      <c r="D33" s="799"/>
      <c r="E33" s="845"/>
      <c r="F33" s="848"/>
      <c r="G33" s="717"/>
      <c r="H33" s="724" t="s">
        <v>44</v>
      </c>
      <c r="I33" s="437" t="s">
        <v>45</v>
      </c>
      <c r="J33" s="282">
        <v>0</v>
      </c>
      <c r="K33" s="87">
        <v>0</v>
      </c>
      <c r="L33" s="87">
        <v>0</v>
      </c>
      <c r="M33" s="283">
        <v>0</v>
      </c>
      <c r="N33" s="86">
        <v>0</v>
      </c>
      <c r="O33" s="87">
        <v>0</v>
      </c>
      <c r="P33" s="87">
        <v>0</v>
      </c>
      <c r="Q33" s="283">
        <v>0</v>
      </c>
      <c r="R33" s="282">
        <v>0</v>
      </c>
      <c r="S33" s="87">
        <v>0</v>
      </c>
      <c r="T33" s="87">
        <v>0</v>
      </c>
      <c r="U33" s="283">
        <v>0</v>
      </c>
      <c r="V33" s="282">
        <v>0</v>
      </c>
      <c r="W33" s="87">
        <v>0</v>
      </c>
      <c r="X33" s="87">
        <v>0</v>
      </c>
      <c r="Y33" s="283">
        <f>V33+W33+X33</f>
        <v>0</v>
      </c>
      <c r="Z33" s="86">
        <v>0</v>
      </c>
      <c r="AA33" s="87">
        <v>0</v>
      </c>
      <c r="AB33" s="87">
        <v>0</v>
      </c>
      <c r="AC33" s="283">
        <f>Z33+AA33+AB33</f>
        <v>0</v>
      </c>
      <c r="AD33" s="282">
        <v>0</v>
      </c>
      <c r="AE33" s="87">
        <v>0</v>
      </c>
      <c r="AF33" s="87">
        <v>0</v>
      </c>
      <c r="AG33" s="283">
        <v>0</v>
      </c>
      <c r="AH33" s="282"/>
      <c r="AI33" s="87"/>
      <c r="AJ33" s="87"/>
      <c r="AK33" s="283"/>
      <c r="AL33" s="282"/>
      <c r="AM33" s="87"/>
      <c r="AN33" s="87"/>
      <c r="AO33" s="320"/>
      <c r="AP33" s="282"/>
      <c r="AQ33" s="87"/>
      <c r="AR33" s="87"/>
      <c r="AS33" s="283"/>
      <c r="AT33" s="282"/>
      <c r="AU33" s="87"/>
      <c r="AV33" s="87"/>
      <c r="AW33" s="320"/>
      <c r="AX33" s="282"/>
      <c r="AY33" s="87"/>
      <c r="AZ33" s="87"/>
      <c r="BA33" s="320"/>
      <c r="BB33" s="282"/>
      <c r="BC33" s="87"/>
      <c r="BD33" s="87"/>
      <c r="BE33" s="283"/>
      <c r="BF33" s="284">
        <f>AG33+AC33+Y33+U33+Q33+M33+AK33+AO33+AS33+AW33+BA33+BE33</f>
        <v>0</v>
      </c>
    </row>
    <row r="34" spans="1:58" ht="15.75" thickBot="1">
      <c r="A34" s="805"/>
      <c r="B34" s="799"/>
      <c r="C34" s="799"/>
      <c r="D34" s="799"/>
      <c r="E34" s="846"/>
      <c r="F34" s="849"/>
      <c r="G34" s="718"/>
      <c r="H34" s="725"/>
      <c r="I34" s="438" t="s">
        <v>46</v>
      </c>
      <c r="J34" s="288">
        <v>4</v>
      </c>
      <c r="K34" s="289">
        <v>11</v>
      </c>
      <c r="L34" s="289">
        <v>0</v>
      </c>
      <c r="M34" s="322">
        <v>15</v>
      </c>
      <c r="N34" s="323">
        <v>0</v>
      </c>
      <c r="O34" s="289">
        <v>0</v>
      </c>
      <c r="P34" s="289">
        <v>0</v>
      </c>
      <c r="Q34" s="322">
        <v>3</v>
      </c>
      <c r="R34" s="288">
        <v>9</v>
      </c>
      <c r="S34" s="289">
        <v>8</v>
      </c>
      <c r="T34" s="289">
        <v>0</v>
      </c>
      <c r="U34" s="322">
        <v>17</v>
      </c>
      <c r="V34" s="288">
        <v>12</v>
      </c>
      <c r="W34" s="289">
        <v>13</v>
      </c>
      <c r="X34" s="289">
        <v>0</v>
      </c>
      <c r="Y34" s="283">
        <f>V34+W34+X34</f>
        <v>25</v>
      </c>
      <c r="Z34" s="323">
        <v>8</v>
      </c>
      <c r="AA34" s="289">
        <v>13</v>
      </c>
      <c r="AB34" s="289">
        <v>0</v>
      </c>
      <c r="AC34" s="283">
        <f>Z34+AA34+AB34</f>
        <v>21</v>
      </c>
      <c r="AD34" s="288">
        <v>0</v>
      </c>
      <c r="AE34" s="289">
        <v>1</v>
      </c>
      <c r="AF34" s="289">
        <v>0</v>
      </c>
      <c r="AG34" s="322">
        <v>1</v>
      </c>
      <c r="AH34" s="288"/>
      <c r="AI34" s="289"/>
      <c r="AJ34" s="122"/>
      <c r="AK34" s="322"/>
      <c r="AL34" s="288"/>
      <c r="AM34" s="289"/>
      <c r="AN34" s="289"/>
      <c r="AO34" s="324"/>
      <c r="AP34" s="288"/>
      <c r="AQ34" s="289"/>
      <c r="AR34" s="289"/>
      <c r="AS34" s="322"/>
      <c r="AT34" s="288"/>
      <c r="AU34" s="289"/>
      <c r="AV34" s="289"/>
      <c r="AW34" s="324"/>
      <c r="AX34" s="288"/>
      <c r="AY34" s="289"/>
      <c r="AZ34" s="289"/>
      <c r="BA34" s="324"/>
      <c r="BB34" s="288"/>
      <c r="BC34" s="289"/>
      <c r="BD34" s="289"/>
      <c r="BE34" s="322"/>
      <c r="BF34" s="325">
        <f>AG34+AC34+Y34+U34+Q34+M34+AK34+AO34+AS34+AW34+BA34+BE34</f>
        <v>82</v>
      </c>
    </row>
    <row r="35" spans="1:58" ht="70.5" customHeight="1" thickBot="1">
      <c r="A35" s="798" t="s">
        <v>269</v>
      </c>
      <c r="B35" s="799"/>
      <c r="C35" s="799"/>
      <c r="D35" s="799"/>
      <c r="E35" s="255" t="s">
        <v>272</v>
      </c>
      <c r="F35" s="267">
        <v>15</v>
      </c>
      <c r="G35" s="256" t="s">
        <v>273</v>
      </c>
      <c r="H35" s="328" t="s">
        <v>48</v>
      </c>
      <c r="I35" s="328" t="s">
        <v>48</v>
      </c>
      <c r="J35" s="629">
        <v>7</v>
      </c>
      <c r="K35" s="634"/>
      <c r="L35" s="634"/>
      <c r="M35" s="825"/>
      <c r="N35" s="826">
        <v>9</v>
      </c>
      <c r="O35" s="827"/>
      <c r="P35" s="827"/>
      <c r="Q35" s="828"/>
      <c r="R35" s="809">
        <v>1</v>
      </c>
      <c r="S35" s="810"/>
      <c r="T35" s="810"/>
      <c r="U35" s="811"/>
      <c r="V35" s="629">
        <v>10</v>
      </c>
      <c r="W35" s="634"/>
      <c r="X35" s="634"/>
      <c r="Y35" s="825"/>
      <c r="Z35" s="826">
        <v>3</v>
      </c>
      <c r="AA35" s="827"/>
      <c r="AB35" s="827"/>
      <c r="AC35" s="828"/>
      <c r="AD35" s="809">
        <v>3</v>
      </c>
      <c r="AE35" s="810"/>
      <c r="AF35" s="810"/>
      <c r="AG35" s="811"/>
      <c r="AH35" s="806"/>
      <c r="AI35" s="807"/>
      <c r="AJ35" s="807"/>
      <c r="AK35" s="808"/>
      <c r="AL35" s="812"/>
      <c r="AM35" s="813"/>
      <c r="AN35" s="813"/>
      <c r="AO35" s="814"/>
      <c r="AP35" s="815"/>
      <c r="AQ35" s="816"/>
      <c r="AR35" s="816"/>
      <c r="AS35" s="817"/>
      <c r="AT35" s="818"/>
      <c r="AU35" s="813"/>
      <c r="AV35" s="813"/>
      <c r="AW35" s="819"/>
      <c r="AX35" s="818"/>
      <c r="AY35" s="813"/>
      <c r="AZ35" s="813"/>
      <c r="BA35" s="819"/>
      <c r="BB35" s="820"/>
      <c r="BC35" s="816"/>
      <c r="BD35" s="816"/>
      <c r="BE35" s="821"/>
      <c r="BF35" s="249">
        <f>SUM(J35:BE35)</f>
        <v>33</v>
      </c>
    </row>
    <row r="36" spans="1:58" ht="72.75" customHeight="1" thickBot="1">
      <c r="A36" s="805"/>
      <c r="B36" s="805"/>
      <c r="C36" s="805"/>
      <c r="D36" s="805"/>
      <c r="E36" s="258" t="s">
        <v>271</v>
      </c>
      <c r="F36" s="267">
        <v>15</v>
      </c>
      <c r="G36" s="257" t="s">
        <v>270</v>
      </c>
      <c r="H36" s="265" t="s">
        <v>48</v>
      </c>
      <c r="I36" s="265" t="s">
        <v>48</v>
      </c>
      <c r="J36" s="822">
        <v>3</v>
      </c>
      <c r="K36" s="823"/>
      <c r="L36" s="823"/>
      <c r="M36" s="824"/>
      <c r="N36" s="809">
        <v>1</v>
      </c>
      <c r="O36" s="810"/>
      <c r="P36" s="810"/>
      <c r="Q36" s="811"/>
      <c r="R36" s="809">
        <v>6</v>
      </c>
      <c r="S36" s="810"/>
      <c r="T36" s="810"/>
      <c r="U36" s="811"/>
      <c r="V36" s="822">
        <v>12</v>
      </c>
      <c r="W36" s="823"/>
      <c r="X36" s="823"/>
      <c r="Y36" s="824"/>
      <c r="Z36" s="809">
        <v>10</v>
      </c>
      <c r="AA36" s="810"/>
      <c r="AB36" s="810"/>
      <c r="AC36" s="811"/>
      <c r="AD36" s="809">
        <v>1</v>
      </c>
      <c r="AE36" s="810"/>
      <c r="AF36" s="810"/>
      <c r="AG36" s="811"/>
      <c r="AH36" s="806"/>
      <c r="AI36" s="807"/>
      <c r="AJ36" s="807"/>
      <c r="AK36" s="808"/>
      <c r="AL36" s="812"/>
      <c r="AM36" s="813"/>
      <c r="AN36" s="813"/>
      <c r="AO36" s="814"/>
      <c r="AP36" s="815"/>
      <c r="AQ36" s="816"/>
      <c r="AR36" s="816"/>
      <c r="AS36" s="817"/>
      <c r="AT36" s="818"/>
      <c r="AU36" s="813"/>
      <c r="AV36" s="813"/>
      <c r="AW36" s="819"/>
      <c r="AX36" s="818"/>
      <c r="AY36" s="813"/>
      <c r="AZ36" s="813"/>
      <c r="BA36" s="819"/>
      <c r="BB36" s="820"/>
      <c r="BC36" s="816"/>
      <c r="BD36" s="816"/>
      <c r="BE36" s="821"/>
      <c r="BF36" s="199">
        <f>SUM(J36:BE36)</f>
        <v>33</v>
      </c>
    </row>
    <row r="37" spans="10:30" ht="15">
      <c r="J37" s="293"/>
      <c r="AD37" s="293"/>
    </row>
  </sheetData>
  <sheetProtection/>
  <mergeCells count="90">
    <mergeCell ref="H23:H24"/>
    <mergeCell ref="E25:E34"/>
    <mergeCell ref="F25:F34"/>
    <mergeCell ref="G25:G34"/>
    <mergeCell ref="H25:H30"/>
    <mergeCell ref="B14:B36"/>
    <mergeCell ref="C14:C36"/>
    <mergeCell ref="D14:D36"/>
    <mergeCell ref="A35:A36"/>
    <mergeCell ref="H33:H34"/>
    <mergeCell ref="AL14:AO14"/>
    <mergeCell ref="AH14:AK14"/>
    <mergeCell ref="H31:H32"/>
    <mergeCell ref="AD14:AG14"/>
    <mergeCell ref="H21:H22"/>
    <mergeCell ref="G15:G24"/>
    <mergeCell ref="F15:F24"/>
    <mergeCell ref="AL35:AO35"/>
    <mergeCell ref="BB14:BE14"/>
    <mergeCell ref="H15:H20"/>
    <mergeCell ref="N14:Q14"/>
    <mergeCell ref="R14:U14"/>
    <mergeCell ref="V14:Y14"/>
    <mergeCell ref="Z14:AC14"/>
    <mergeCell ref="AP14:AS14"/>
    <mergeCell ref="AT14:AW14"/>
    <mergeCell ref="BB11:BE11"/>
    <mergeCell ref="BF11:BF13"/>
    <mergeCell ref="J12:M12"/>
    <mergeCell ref="N12:Q12"/>
    <mergeCell ref="R12:U12"/>
    <mergeCell ref="J14:M14"/>
    <mergeCell ref="AX14:BA14"/>
    <mergeCell ref="AD11:AG11"/>
    <mergeCell ref="AH11:AK11"/>
    <mergeCell ref="AL11:AO11"/>
    <mergeCell ref="AP11:AS11"/>
    <mergeCell ref="AT11:AW11"/>
    <mergeCell ref="AX11:BA11"/>
    <mergeCell ref="I11:I13"/>
    <mergeCell ref="J11:M11"/>
    <mergeCell ref="N11:Q11"/>
    <mergeCell ref="R11:U11"/>
    <mergeCell ref="V11:Y11"/>
    <mergeCell ref="Z11:AC11"/>
    <mergeCell ref="A10:I10"/>
    <mergeCell ref="J10:BF10"/>
    <mergeCell ref="A11:A13"/>
    <mergeCell ref="B11:B13"/>
    <mergeCell ref="C11:C13"/>
    <mergeCell ref="D11:D13"/>
    <mergeCell ref="E11:E13"/>
    <mergeCell ref="F11:F13"/>
    <mergeCell ref="G11:G13"/>
    <mergeCell ref="H11:H13"/>
    <mergeCell ref="C1:Q1"/>
    <mergeCell ref="C2:Q2"/>
    <mergeCell ref="C3:Q3"/>
    <mergeCell ref="A6:D6"/>
    <mergeCell ref="B7:C7"/>
    <mergeCell ref="B8:C8"/>
    <mergeCell ref="AP35:AS35"/>
    <mergeCell ref="AT35:AW35"/>
    <mergeCell ref="AX35:BA35"/>
    <mergeCell ref="BB35:BE35"/>
    <mergeCell ref="J35:M35"/>
    <mergeCell ref="N35:Q35"/>
    <mergeCell ref="R35:U35"/>
    <mergeCell ref="V35:Y35"/>
    <mergeCell ref="Z35:AC35"/>
    <mergeCell ref="AL36:AO36"/>
    <mergeCell ref="AP36:AS36"/>
    <mergeCell ref="AT36:AW36"/>
    <mergeCell ref="AX36:BA36"/>
    <mergeCell ref="BB36:BE36"/>
    <mergeCell ref="J36:M36"/>
    <mergeCell ref="N36:Q36"/>
    <mergeCell ref="R36:U36"/>
    <mergeCell ref="V36:Y36"/>
    <mergeCell ref="Z36:AC36"/>
    <mergeCell ref="A14:A16"/>
    <mergeCell ref="A17:A19"/>
    <mergeCell ref="A20:A23"/>
    <mergeCell ref="A24:A29"/>
    <mergeCell ref="A30:A34"/>
    <mergeCell ref="AH36:AK36"/>
    <mergeCell ref="AD36:AG36"/>
    <mergeCell ref="AH35:AK35"/>
    <mergeCell ref="AD35:AG35"/>
    <mergeCell ref="E15:E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BF30"/>
  <sheetViews>
    <sheetView zoomScale="71" zoomScaleNormal="71" zoomScalePageLayoutView="0" workbookViewId="0" topLeftCell="T26">
      <selection activeCell="BG27" sqref="BG27"/>
    </sheetView>
  </sheetViews>
  <sheetFormatPr defaultColWidth="11.421875" defaultRowHeight="15"/>
  <cols>
    <col min="1" max="1" width="29.00390625" style="0" customWidth="1"/>
    <col min="2" max="2" width="11.28125" style="0" customWidth="1"/>
    <col min="3" max="3" width="24.7109375" style="0" customWidth="1"/>
    <col min="4" max="4" width="31.00390625" style="0" customWidth="1"/>
    <col min="5" max="7" width="28.00390625" style="0" customWidth="1"/>
    <col min="8" max="8" width="26.57421875" style="0" customWidth="1"/>
    <col min="9" max="9" width="28.8515625" style="0" customWidth="1"/>
    <col min="10" max="10" width="26.8515625" style="0" customWidth="1"/>
    <col min="11" max="11" width="25.28125" style="0" customWidth="1"/>
    <col min="12" max="12" width="19.28125" style="0" customWidth="1"/>
    <col min="13" max="13" width="18.28125" style="0" customWidth="1"/>
    <col min="14" max="15" width="13.57421875" style="0" customWidth="1"/>
    <col min="16" max="16" width="13.140625" style="0" customWidth="1"/>
    <col min="17" max="17" width="17.00390625" style="0" customWidth="1"/>
    <col min="18" max="18" width="16.28125" style="0" customWidth="1"/>
    <col min="19" max="19" width="16.421875" style="0" customWidth="1"/>
    <col min="20" max="20" width="15.8515625" style="0" customWidth="1"/>
    <col min="21" max="33" width="14.57421875" style="0" customWidth="1"/>
    <col min="34" max="57" width="14.57421875" style="0" hidden="1" customWidth="1"/>
    <col min="58" max="58" width="22.7109375" style="0" customWidth="1"/>
    <col min="59" max="62" width="20.8515625" style="0" customWidth="1"/>
  </cols>
  <sheetData>
    <row r="1" spans="2:58" s="7" customFormat="1" ht="33.75" customHeight="1">
      <c r="B1" s="30"/>
      <c r="C1" s="726" t="s">
        <v>49</v>
      </c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</row>
    <row r="2" spans="2:58" s="7" customFormat="1" ht="31.5" customHeight="1">
      <c r="B2" s="31"/>
      <c r="C2" s="727" t="s">
        <v>24</v>
      </c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</row>
    <row r="3" spans="2:58" s="7" customFormat="1" ht="31.5" customHeight="1">
      <c r="B3" s="31"/>
      <c r="C3" s="727" t="s">
        <v>21</v>
      </c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</row>
    <row r="4" spans="1:58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="7" customFormat="1" ht="15.75" thickBot="1"/>
    <row r="6" spans="1:9" s="7" customFormat="1" ht="15">
      <c r="A6" s="606" t="s">
        <v>0</v>
      </c>
      <c r="B6" s="607"/>
      <c r="C6" s="608"/>
      <c r="D6" s="609"/>
      <c r="E6" s="3"/>
      <c r="F6" s="3"/>
      <c r="G6" s="3"/>
      <c r="I6" s="7" t="s">
        <v>47</v>
      </c>
    </row>
    <row r="7" spans="1:7" s="7" customFormat="1" ht="30">
      <c r="A7" s="5" t="s">
        <v>1</v>
      </c>
      <c r="B7" s="610" t="s">
        <v>2</v>
      </c>
      <c r="C7" s="611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612" t="s">
        <v>72</v>
      </c>
      <c r="C8" s="613"/>
      <c r="D8" s="2" t="s">
        <v>73</v>
      </c>
    </row>
    <row r="9" s="7" customFormat="1" ht="15.75" thickBot="1"/>
    <row r="10" spans="1:58" s="7" customFormat="1" ht="21.75" thickBot="1">
      <c r="A10" s="564" t="s">
        <v>3</v>
      </c>
      <c r="B10" s="565"/>
      <c r="C10" s="565"/>
      <c r="D10" s="565"/>
      <c r="E10" s="565"/>
      <c r="F10" s="565"/>
      <c r="G10" s="565"/>
      <c r="H10" s="565"/>
      <c r="I10" s="566"/>
      <c r="J10" s="625">
        <v>2023</v>
      </c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</row>
    <row r="11" spans="1:58" s="7" customFormat="1" ht="38.25" customHeight="1">
      <c r="A11" s="627" t="s">
        <v>20</v>
      </c>
      <c r="B11" s="570" t="s">
        <v>25</v>
      </c>
      <c r="C11" s="573" t="s">
        <v>4</v>
      </c>
      <c r="D11" s="576" t="s">
        <v>5</v>
      </c>
      <c r="E11" s="579" t="s">
        <v>6</v>
      </c>
      <c r="F11" s="579" t="s">
        <v>7</v>
      </c>
      <c r="G11" s="573" t="s">
        <v>8</v>
      </c>
      <c r="H11" s="579" t="s">
        <v>28</v>
      </c>
      <c r="I11" s="576" t="s">
        <v>29</v>
      </c>
      <c r="J11" s="582" t="s">
        <v>9</v>
      </c>
      <c r="K11" s="582"/>
      <c r="L11" s="582"/>
      <c r="M11" s="582"/>
      <c r="N11" s="582" t="s">
        <v>22</v>
      </c>
      <c r="O11" s="582"/>
      <c r="P11" s="582"/>
      <c r="Q11" s="582"/>
      <c r="R11" s="582" t="s">
        <v>10</v>
      </c>
      <c r="S11" s="582"/>
      <c r="T11" s="582"/>
      <c r="U11" s="582"/>
      <c r="V11" s="836" t="s">
        <v>11</v>
      </c>
      <c r="W11" s="837"/>
      <c r="X11" s="837"/>
      <c r="Y11" s="837"/>
      <c r="Z11" s="836" t="s">
        <v>12</v>
      </c>
      <c r="AA11" s="837"/>
      <c r="AB11" s="837"/>
      <c r="AC11" s="837"/>
      <c r="AD11" s="840" t="s">
        <v>13</v>
      </c>
      <c r="AE11" s="837"/>
      <c r="AF11" s="837"/>
      <c r="AG11" s="841"/>
      <c r="AH11" s="840" t="s">
        <v>14</v>
      </c>
      <c r="AI11" s="837"/>
      <c r="AJ11" s="837"/>
      <c r="AK11" s="841"/>
      <c r="AL11" s="840" t="s">
        <v>15</v>
      </c>
      <c r="AM11" s="837"/>
      <c r="AN11" s="837"/>
      <c r="AO11" s="837"/>
      <c r="AP11" s="832" t="s">
        <v>16</v>
      </c>
      <c r="AQ11" s="833"/>
      <c r="AR11" s="833"/>
      <c r="AS11" s="834"/>
      <c r="AT11" s="832" t="s">
        <v>17</v>
      </c>
      <c r="AU11" s="833"/>
      <c r="AV11" s="833"/>
      <c r="AW11" s="834"/>
      <c r="AX11" s="832" t="s">
        <v>18</v>
      </c>
      <c r="AY11" s="833"/>
      <c r="AZ11" s="833"/>
      <c r="BA11" s="834"/>
      <c r="BB11" s="832" t="s">
        <v>19</v>
      </c>
      <c r="BC11" s="833"/>
      <c r="BD11" s="833"/>
      <c r="BE11" s="834"/>
      <c r="BF11" s="584" t="s">
        <v>23</v>
      </c>
    </row>
    <row r="12" spans="1:58" s="7" customFormat="1" ht="15.75" thickBot="1">
      <c r="A12" s="627"/>
      <c r="B12" s="571"/>
      <c r="C12" s="574"/>
      <c r="D12" s="577"/>
      <c r="E12" s="580"/>
      <c r="F12" s="580"/>
      <c r="G12" s="574"/>
      <c r="H12" s="580"/>
      <c r="I12" s="577"/>
      <c r="J12" s="838" t="s">
        <v>30</v>
      </c>
      <c r="K12" s="658"/>
      <c r="L12" s="658"/>
      <c r="M12" s="839"/>
      <c r="N12" s="838" t="s">
        <v>30</v>
      </c>
      <c r="O12" s="658"/>
      <c r="P12" s="658"/>
      <c r="Q12" s="839"/>
      <c r="R12" s="838" t="s">
        <v>30</v>
      </c>
      <c r="S12" s="658"/>
      <c r="T12" s="658"/>
      <c r="U12" s="839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585"/>
    </row>
    <row r="13" spans="1:58" s="7" customFormat="1" ht="21.75" customHeight="1" thickBot="1">
      <c r="A13" s="628"/>
      <c r="B13" s="831"/>
      <c r="C13" s="574"/>
      <c r="D13" s="577"/>
      <c r="E13" s="850"/>
      <c r="F13" s="850"/>
      <c r="G13" s="574"/>
      <c r="H13" s="850"/>
      <c r="I13" s="835"/>
      <c r="J13" s="108" t="s">
        <v>31</v>
      </c>
      <c r="K13" s="109" t="s">
        <v>32</v>
      </c>
      <c r="L13" s="110" t="s">
        <v>33</v>
      </c>
      <c r="M13" s="111" t="s">
        <v>52</v>
      </c>
      <c r="N13" s="108" t="s">
        <v>31</v>
      </c>
      <c r="O13" s="109" t="s">
        <v>32</v>
      </c>
      <c r="P13" s="110" t="s">
        <v>33</v>
      </c>
      <c r="Q13" s="111" t="s">
        <v>34</v>
      </c>
      <c r="R13" s="112" t="s">
        <v>31</v>
      </c>
      <c r="S13" s="109" t="s">
        <v>32</v>
      </c>
      <c r="T13" s="110" t="s">
        <v>33</v>
      </c>
      <c r="U13" s="111" t="s">
        <v>34</v>
      </c>
      <c r="V13" s="108" t="s">
        <v>31</v>
      </c>
      <c r="W13" s="109" t="s">
        <v>32</v>
      </c>
      <c r="X13" s="110" t="s">
        <v>33</v>
      </c>
      <c r="Y13" s="111" t="s">
        <v>34</v>
      </c>
      <c r="Z13" s="108" t="s">
        <v>31</v>
      </c>
      <c r="AA13" s="109" t="s">
        <v>32</v>
      </c>
      <c r="AB13" s="110" t="s">
        <v>33</v>
      </c>
      <c r="AC13" s="111" t="s">
        <v>34</v>
      </c>
      <c r="AD13" s="108" t="s">
        <v>31</v>
      </c>
      <c r="AE13" s="109" t="s">
        <v>32</v>
      </c>
      <c r="AF13" s="110" t="s">
        <v>33</v>
      </c>
      <c r="AG13" s="111" t="s">
        <v>34</v>
      </c>
      <c r="AH13" s="108" t="s">
        <v>31</v>
      </c>
      <c r="AI13" s="109" t="s">
        <v>32</v>
      </c>
      <c r="AJ13" s="110" t="s">
        <v>33</v>
      </c>
      <c r="AK13" s="111" t="s">
        <v>34</v>
      </c>
      <c r="AL13" s="108" t="s">
        <v>31</v>
      </c>
      <c r="AM13" s="109" t="s">
        <v>32</v>
      </c>
      <c r="AN13" s="110" t="s">
        <v>33</v>
      </c>
      <c r="AO13" s="113" t="s">
        <v>34</v>
      </c>
      <c r="AP13" s="108" t="s">
        <v>31</v>
      </c>
      <c r="AQ13" s="109" t="s">
        <v>32</v>
      </c>
      <c r="AR13" s="110" t="s">
        <v>33</v>
      </c>
      <c r="AS13" s="113" t="s">
        <v>34</v>
      </c>
      <c r="AT13" s="108" t="s">
        <v>31</v>
      </c>
      <c r="AU13" s="109" t="s">
        <v>32</v>
      </c>
      <c r="AV13" s="110" t="s">
        <v>33</v>
      </c>
      <c r="AW13" s="113" t="s">
        <v>34</v>
      </c>
      <c r="AX13" s="108" t="s">
        <v>31</v>
      </c>
      <c r="AY13" s="109" t="s">
        <v>32</v>
      </c>
      <c r="AZ13" s="110" t="s">
        <v>33</v>
      </c>
      <c r="BA13" s="113" t="s">
        <v>34</v>
      </c>
      <c r="BB13" s="108" t="s">
        <v>31</v>
      </c>
      <c r="BC13" s="109" t="s">
        <v>32</v>
      </c>
      <c r="BD13" s="110" t="s">
        <v>33</v>
      </c>
      <c r="BE13" s="113" t="s">
        <v>34</v>
      </c>
      <c r="BF13" s="585"/>
    </row>
    <row r="14" spans="1:58" s="7" customFormat="1" ht="15" customHeight="1" thickBot="1">
      <c r="A14" s="851" t="s">
        <v>74</v>
      </c>
      <c r="B14" s="854">
        <v>16310</v>
      </c>
      <c r="C14" s="857" t="s">
        <v>75</v>
      </c>
      <c r="D14" s="860" t="s">
        <v>88</v>
      </c>
      <c r="E14" s="857" t="s">
        <v>86</v>
      </c>
      <c r="F14" s="864">
        <v>360</v>
      </c>
      <c r="G14" s="866" t="s">
        <v>87</v>
      </c>
      <c r="H14" s="761" t="s">
        <v>35</v>
      </c>
      <c r="I14" s="134" t="s">
        <v>36</v>
      </c>
      <c r="J14" s="10">
        <v>0</v>
      </c>
      <c r="K14" s="11">
        <v>0</v>
      </c>
      <c r="L14" s="11">
        <v>0</v>
      </c>
      <c r="M14" s="17">
        <f>+SUM(J14:L14)</f>
        <v>0</v>
      </c>
      <c r="N14" s="10">
        <v>0</v>
      </c>
      <c r="O14" s="11">
        <v>0</v>
      </c>
      <c r="P14" s="11">
        <v>0</v>
      </c>
      <c r="Q14" s="17">
        <f>+SUM(N14:P14)</f>
        <v>0</v>
      </c>
      <c r="R14" s="10">
        <v>0</v>
      </c>
      <c r="S14" s="11">
        <v>0</v>
      </c>
      <c r="T14" s="11">
        <v>0</v>
      </c>
      <c r="U14" s="22">
        <f>+SUM(R14:T14)</f>
        <v>0</v>
      </c>
      <c r="V14" s="121">
        <v>0</v>
      </c>
      <c r="W14" s="261">
        <v>0</v>
      </c>
      <c r="X14" s="121">
        <v>0</v>
      </c>
      <c r="Y14" s="114">
        <v>0</v>
      </c>
      <c r="Z14" s="10">
        <v>0</v>
      </c>
      <c r="AA14" s="11">
        <v>0</v>
      </c>
      <c r="AB14" s="11">
        <v>0</v>
      </c>
      <c r="AC14" s="17">
        <v>0</v>
      </c>
      <c r="AD14" s="10">
        <v>0</v>
      </c>
      <c r="AE14" s="11">
        <v>0</v>
      </c>
      <c r="AF14" s="11">
        <v>0</v>
      </c>
      <c r="AG14" s="22">
        <v>0</v>
      </c>
      <c r="AH14" s="21"/>
      <c r="AI14" s="11"/>
      <c r="AJ14" s="21"/>
      <c r="AK14" s="17"/>
      <c r="AL14" s="10"/>
      <c r="AM14" s="11"/>
      <c r="AN14" s="21"/>
      <c r="AO14" s="22"/>
      <c r="AP14" s="10"/>
      <c r="AQ14" s="11"/>
      <c r="AR14" s="21"/>
      <c r="AS14" s="84"/>
      <c r="AT14" s="21"/>
      <c r="AU14" s="11"/>
      <c r="AV14" s="21"/>
      <c r="AW14" s="84"/>
      <c r="AX14" s="21"/>
      <c r="AY14" s="11"/>
      <c r="AZ14" s="21"/>
      <c r="BA14" s="84"/>
      <c r="BB14" s="21">
        <v>0</v>
      </c>
      <c r="BC14" s="21">
        <v>0</v>
      </c>
      <c r="BD14" s="21">
        <v>0</v>
      </c>
      <c r="BE14" s="345">
        <v>0</v>
      </c>
      <c r="BF14" s="27">
        <f>AG14+AC14+Y14+U14+Q14+M14+AK14+AO14+AS14+AW14+BA14+BE14</f>
        <v>0</v>
      </c>
    </row>
    <row r="15" spans="1:58" s="7" customFormat="1" ht="15" customHeight="1" thickBot="1">
      <c r="A15" s="852"/>
      <c r="B15" s="855"/>
      <c r="C15" s="858"/>
      <c r="D15" s="861"/>
      <c r="E15" s="858"/>
      <c r="F15" s="865"/>
      <c r="G15" s="867"/>
      <c r="H15" s="762"/>
      <c r="I15" s="135" t="s">
        <v>37</v>
      </c>
      <c r="J15" s="12">
        <v>0</v>
      </c>
      <c r="K15" s="8">
        <v>0</v>
      </c>
      <c r="L15" s="8">
        <v>0</v>
      </c>
      <c r="M15" s="18">
        <f>+SUM(J15:L15)</f>
        <v>0</v>
      </c>
      <c r="N15" s="12">
        <v>0</v>
      </c>
      <c r="O15" s="8">
        <v>0</v>
      </c>
      <c r="P15" s="8">
        <v>0</v>
      </c>
      <c r="Q15" s="18">
        <f>+SUM(N15:P15)</f>
        <v>0</v>
      </c>
      <c r="R15" s="12">
        <v>0</v>
      </c>
      <c r="S15" s="8">
        <v>0</v>
      </c>
      <c r="T15" s="8">
        <v>0</v>
      </c>
      <c r="U15" s="18">
        <f>+SUM(R15:T15)</f>
        <v>0</v>
      </c>
      <c r="V15" s="10">
        <v>0</v>
      </c>
      <c r="W15" s="11">
        <v>0</v>
      </c>
      <c r="X15" s="11">
        <v>0</v>
      </c>
      <c r="Y15" s="17">
        <v>0</v>
      </c>
      <c r="Z15" s="12">
        <v>1</v>
      </c>
      <c r="AA15" s="8">
        <v>4</v>
      </c>
      <c r="AB15" s="8">
        <v>0</v>
      </c>
      <c r="AC15" s="18">
        <f>SUM(Z15:AB15)</f>
        <v>5</v>
      </c>
      <c r="AD15" s="12">
        <v>0</v>
      </c>
      <c r="AE15" s="8">
        <v>0</v>
      </c>
      <c r="AF15" s="8">
        <v>0</v>
      </c>
      <c r="AG15" s="13">
        <v>0</v>
      </c>
      <c r="AH15" s="9"/>
      <c r="AI15" s="8"/>
      <c r="AJ15" s="9"/>
      <c r="AK15" s="18"/>
      <c r="AL15" s="12"/>
      <c r="AM15" s="8"/>
      <c r="AN15" s="9"/>
      <c r="AO15" s="13"/>
      <c r="AP15" s="12"/>
      <c r="AQ15" s="8"/>
      <c r="AR15" s="9"/>
      <c r="AS15" s="89"/>
      <c r="AT15" s="9"/>
      <c r="AU15" s="8"/>
      <c r="AV15" s="9"/>
      <c r="AW15" s="89"/>
      <c r="AX15" s="9"/>
      <c r="AY15" s="8"/>
      <c r="AZ15" s="9"/>
      <c r="BA15" s="89"/>
      <c r="BB15" s="9">
        <v>0</v>
      </c>
      <c r="BC15" s="21">
        <v>0</v>
      </c>
      <c r="BD15" s="21">
        <v>0</v>
      </c>
      <c r="BE15" s="345">
        <v>0</v>
      </c>
      <c r="BF15" s="28">
        <f aca="true" t="shared" si="0" ref="BF15:BF23">AG15+AC15+Y15+U15+Q15+M15+AK15+AO15+AS15+AW15+BA15+BE15</f>
        <v>5</v>
      </c>
    </row>
    <row r="16" spans="1:58" s="7" customFormat="1" ht="15" customHeight="1" thickBot="1">
      <c r="A16" s="852"/>
      <c r="B16" s="855"/>
      <c r="C16" s="858"/>
      <c r="D16" s="861"/>
      <c r="E16" s="858"/>
      <c r="F16" s="865"/>
      <c r="G16" s="867"/>
      <c r="H16" s="762"/>
      <c r="I16" s="135" t="s">
        <v>38</v>
      </c>
      <c r="J16" s="12">
        <v>7</v>
      </c>
      <c r="K16" s="8">
        <v>6</v>
      </c>
      <c r="L16" s="8">
        <v>0</v>
      </c>
      <c r="M16" s="18">
        <f>+SUM(J16:L16)</f>
        <v>13</v>
      </c>
      <c r="N16" s="12">
        <v>9</v>
      </c>
      <c r="O16" s="8">
        <v>17</v>
      </c>
      <c r="P16" s="8">
        <v>0</v>
      </c>
      <c r="Q16" s="18">
        <f>+SUM(N16:P16)</f>
        <v>26</v>
      </c>
      <c r="R16" s="12">
        <v>17</v>
      </c>
      <c r="S16" s="8">
        <v>16</v>
      </c>
      <c r="T16" s="8">
        <v>0</v>
      </c>
      <c r="U16" s="18">
        <f>+SUM(R16:T16)</f>
        <v>33</v>
      </c>
      <c r="V16" s="12">
        <v>20</v>
      </c>
      <c r="W16" s="8">
        <v>19</v>
      </c>
      <c r="X16" s="8">
        <v>0</v>
      </c>
      <c r="Y16" s="18">
        <v>39</v>
      </c>
      <c r="Z16" s="12">
        <v>46</v>
      </c>
      <c r="AA16" s="8">
        <v>49</v>
      </c>
      <c r="AB16" s="8">
        <v>0</v>
      </c>
      <c r="AC16" s="18">
        <f>SUM(Z16:AB16)</f>
        <v>95</v>
      </c>
      <c r="AD16" s="12">
        <v>5</v>
      </c>
      <c r="AE16" s="8">
        <v>9</v>
      </c>
      <c r="AF16" s="8">
        <v>0</v>
      </c>
      <c r="AG16" s="13">
        <v>14</v>
      </c>
      <c r="AH16" s="9"/>
      <c r="AI16" s="8"/>
      <c r="AJ16" s="8"/>
      <c r="AK16" s="18"/>
      <c r="AL16" s="12"/>
      <c r="AM16" s="8"/>
      <c r="AN16" s="8"/>
      <c r="AO16" s="13"/>
      <c r="AP16" s="12"/>
      <c r="AQ16" s="8"/>
      <c r="AR16" s="8"/>
      <c r="AS16" s="89"/>
      <c r="AT16" s="9"/>
      <c r="AU16" s="8"/>
      <c r="AV16" s="8"/>
      <c r="AW16" s="89"/>
      <c r="AX16" s="9"/>
      <c r="AY16" s="8"/>
      <c r="AZ16" s="8"/>
      <c r="BA16" s="89"/>
      <c r="BB16" s="21">
        <v>0</v>
      </c>
      <c r="BC16" s="21">
        <v>0</v>
      </c>
      <c r="BD16" s="21">
        <v>0</v>
      </c>
      <c r="BE16" s="345">
        <v>0</v>
      </c>
      <c r="BF16" s="28">
        <f t="shared" si="0"/>
        <v>220</v>
      </c>
    </row>
    <row r="17" spans="1:58" s="7" customFormat="1" ht="15" customHeight="1" thickBot="1">
      <c r="A17" s="852"/>
      <c r="B17" s="855"/>
      <c r="C17" s="858"/>
      <c r="D17" s="861"/>
      <c r="E17" s="858"/>
      <c r="F17" s="865"/>
      <c r="G17" s="867"/>
      <c r="H17" s="762"/>
      <c r="I17" s="135" t="s">
        <v>39</v>
      </c>
      <c r="J17" s="12">
        <v>23</v>
      </c>
      <c r="K17" s="8">
        <v>21</v>
      </c>
      <c r="L17" s="8">
        <v>0</v>
      </c>
      <c r="M17" s="18">
        <f>+SUM(J17:L17)</f>
        <v>44</v>
      </c>
      <c r="N17" s="12">
        <v>21</v>
      </c>
      <c r="O17" s="8">
        <v>21</v>
      </c>
      <c r="P17" s="8">
        <v>0</v>
      </c>
      <c r="Q17" s="18">
        <f>+SUM(N17:P17)</f>
        <v>42</v>
      </c>
      <c r="R17" s="12">
        <v>18</v>
      </c>
      <c r="S17" s="8">
        <v>37</v>
      </c>
      <c r="T17" s="8">
        <v>0</v>
      </c>
      <c r="U17" s="18">
        <f>+SUM(R17:T17)</f>
        <v>55</v>
      </c>
      <c r="V17" s="12">
        <v>12</v>
      </c>
      <c r="W17" s="8">
        <v>14</v>
      </c>
      <c r="X17" s="8">
        <v>0</v>
      </c>
      <c r="Y17" s="18">
        <v>26</v>
      </c>
      <c r="Z17" s="12">
        <v>11</v>
      </c>
      <c r="AA17" s="8">
        <v>33</v>
      </c>
      <c r="AB17" s="8">
        <v>0</v>
      </c>
      <c r="AC17" s="18">
        <f>SUM(Z17:AB17)</f>
        <v>44</v>
      </c>
      <c r="AD17" s="12">
        <v>9</v>
      </c>
      <c r="AE17" s="8">
        <v>28</v>
      </c>
      <c r="AF17" s="8">
        <v>0</v>
      </c>
      <c r="AG17" s="13">
        <v>37</v>
      </c>
      <c r="AH17" s="9"/>
      <c r="AI17" s="8"/>
      <c r="AJ17" s="8"/>
      <c r="AK17" s="18"/>
      <c r="AL17" s="12"/>
      <c r="AM17" s="8"/>
      <c r="AN17" s="8"/>
      <c r="AO17" s="13"/>
      <c r="AP17" s="12"/>
      <c r="AQ17" s="8"/>
      <c r="AR17" s="8"/>
      <c r="AS17" s="89"/>
      <c r="AT17" s="9"/>
      <c r="AU17" s="8"/>
      <c r="AV17" s="8"/>
      <c r="AW17" s="89"/>
      <c r="AX17" s="9"/>
      <c r="AY17" s="8"/>
      <c r="AZ17" s="8"/>
      <c r="BA17" s="89"/>
      <c r="BB17" s="21">
        <v>0</v>
      </c>
      <c r="BC17" s="21">
        <v>0</v>
      </c>
      <c r="BD17" s="21">
        <v>0</v>
      </c>
      <c r="BE17" s="345">
        <v>0</v>
      </c>
      <c r="BF17" s="28">
        <f>AG17+AC17+Y17+U17+Q17+M17+AK17+AO17+AS17+AW17+BA17+BE17</f>
        <v>248</v>
      </c>
    </row>
    <row r="18" spans="1:58" s="7" customFormat="1" ht="15" customHeight="1">
      <c r="A18" s="852"/>
      <c r="B18" s="855"/>
      <c r="C18" s="858"/>
      <c r="D18" s="861"/>
      <c r="E18" s="858"/>
      <c r="F18" s="865"/>
      <c r="G18" s="867"/>
      <c r="H18" s="762"/>
      <c r="I18" s="135" t="s">
        <v>40</v>
      </c>
      <c r="J18" s="12">
        <v>0</v>
      </c>
      <c r="K18" s="8">
        <v>1</v>
      </c>
      <c r="L18" s="8">
        <v>0</v>
      </c>
      <c r="M18" s="18">
        <f>+SUM(J18:L18)</f>
        <v>1</v>
      </c>
      <c r="N18" s="12">
        <v>0</v>
      </c>
      <c r="O18" s="8">
        <v>0</v>
      </c>
      <c r="P18" s="8">
        <v>0</v>
      </c>
      <c r="Q18" s="18">
        <f>+SUM(N18:P18)</f>
        <v>0</v>
      </c>
      <c r="R18" s="12">
        <v>0</v>
      </c>
      <c r="S18" s="8">
        <v>1</v>
      </c>
      <c r="T18" s="8">
        <v>0</v>
      </c>
      <c r="U18" s="18">
        <f>+SUM(R18:T18)</f>
        <v>1</v>
      </c>
      <c r="V18" s="12">
        <v>0</v>
      </c>
      <c r="W18" s="8">
        <v>0</v>
      </c>
      <c r="X18" s="8">
        <v>0</v>
      </c>
      <c r="Y18" s="18">
        <v>0</v>
      </c>
      <c r="Z18" s="12">
        <v>1</v>
      </c>
      <c r="AA18" s="8">
        <v>0</v>
      </c>
      <c r="AB18" s="8">
        <v>0</v>
      </c>
      <c r="AC18" s="18">
        <f>SUM(Z18:AB18)</f>
        <v>1</v>
      </c>
      <c r="AD18" s="12">
        <v>0</v>
      </c>
      <c r="AE18" s="8">
        <v>0</v>
      </c>
      <c r="AF18" s="8">
        <v>0</v>
      </c>
      <c r="AG18" s="13">
        <v>0</v>
      </c>
      <c r="AH18" s="9"/>
      <c r="AI18" s="8"/>
      <c r="AJ18" s="8"/>
      <c r="AK18" s="18"/>
      <c r="AL18" s="12"/>
      <c r="AM18" s="8"/>
      <c r="AN18" s="8"/>
      <c r="AO18" s="13"/>
      <c r="AP18" s="12"/>
      <c r="AQ18" s="8"/>
      <c r="AR18" s="8"/>
      <c r="AS18" s="89"/>
      <c r="AT18" s="9"/>
      <c r="AU18" s="8"/>
      <c r="AV18" s="8"/>
      <c r="AW18" s="89"/>
      <c r="AX18" s="9"/>
      <c r="AY18" s="8"/>
      <c r="AZ18" s="8"/>
      <c r="BA18" s="89"/>
      <c r="BB18" s="21">
        <v>0</v>
      </c>
      <c r="BC18" s="21">
        <v>0</v>
      </c>
      <c r="BD18" s="21">
        <v>0</v>
      </c>
      <c r="BE18" s="345">
        <v>0</v>
      </c>
      <c r="BF18" s="28">
        <f t="shared" si="0"/>
        <v>3</v>
      </c>
    </row>
    <row r="19" spans="1:58" s="7" customFormat="1" ht="36" customHeight="1" thickBot="1">
      <c r="A19" s="852"/>
      <c r="B19" s="855"/>
      <c r="C19" s="858"/>
      <c r="D19" s="861"/>
      <c r="E19" s="858"/>
      <c r="F19" s="865"/>
      <c r="G19" s="867"/>
      <c r="H19" s="763"/>
      <c r="I19" s="136" t="s">
        <v>76</v>
      </c>
      <c r="J19" s="116">
        <f aca="true" t="shared" si="1" ref="J19:BE19">SUM(J14:J18)</f>
        <v>30</v>
      </c>
      <c r="K19" s="138">
        <f t="shared" si="1"/>
        <v>28</v>
      </c>
      <c r="L19" s="138">
        <f t="shared" si="1"/>
        <v>0</v>
      </c>
      <c r="M19" s="140">
        <f t="shared" si="1"/>
        <v>58</v>
      </c>
      <c r="N19" s="116">
        <f t="shared" si="1"/>
        <v>30</v>
      </c>
      <c r="O19" s="138">
        <f t="shared" si="1"/>
        <v>38</v>
      </c>
      <c r="P19" s="138">
        <f t="shared" si="1"/>
        <v>0</v>
      </c>
      <c r="Q19" s="140">
        <f t="shared" si="1"/>
        <v>68</v>
      </c>
      <c r="R19" s="116">
        <f t="shared" si="1"/>
        <v>35</v>
      </c>
      <c r="S19" s="138">
        <f t="shared" si="1"/>
        <v>54</v>
      </c>
      <c r="T19" s="138">
        <f t="shared" si="1"/>
        <v>0</v>
      </c>
      <c r="U19" s="140">
        <f t="shared" si="1"/>
        <v>89</v>
      </c>
      <c r="V19" s="116">
        <f>SUM(V14:V18)</f>
        <v>32</v>
      </c>
      <c r="W19" s="138">
        <f>SUM(W14:W18)</f>
        <v>33</v>
      </c>
      <c r="X19" s="138">
        <f t="shared" si="1"/>
        <v>0</v>
      </c>
      <c r="Y19" s="140">
        <f t="shared" si="1"/>
        <v>65</v>
      </c>
      <c r="Z19" s="116">
        <v>59</v>
      </c>
      <c r="AA19" s="138">
        <v>86</v>
      </c>
      <c r="AB19" s="138">
        <f t="shared" si="1"/>
        <v>0</v>
      </c>
      <c r="AC19" s="140">
        <v>145</v>
      </c>
      <c r="AD19" s="116">
        <v>14</v>
      </c>
      <c r="AE19" s="138">
        <f t="shared" si="1"/>
        <v>37</v>
      </c>
      <c r="AF19" s="138">
        <f t="shared" si="1"/>
        <v>0</v>
      </c>
      <c r="AG19" s="139">
        <v>51</v>
      </c>
      <c r="AH19" s="297">
        <f t="shared" si="1"/>
        <v>0</v>
      </c>
      <c r="AI19" s="116">
        <f t="shared" si="1"/>
        <v>0</v>
      </c>
      <c r="AJ19" s="116">
        <f t="shared" si="1"/>
        <v>0</v>
      </c>
      <c r="AK19" s="116">
        <f t="shared" si="1"/>
        <v>0</v>
      </c>
      <c r="AL19" s="116">
        <f t="shared" si="1"/>
        <v>0</v>
      </c>
      <c r="AM19" s="116">
        <f t="shared" si="1"/>
        <v>0</v>
      </c>
      <c r="AN19" s="116">
        <f t="shared" si="1"/>
        <v>0</v>
      </c>
      <c r="AO19" s="116">
        <f t="shared" si="1"/>
        <v>0</v>
      </c>
      <c r="AP19" s="116">
        <f t="shared" si="1"/>
        <v>0</v>
      </c>
      <c r="AQ19" s="116">
        <f t="shared" si="1"/>
        <v>0</v>
      </c>
      <c r="AR19" s="116">
        <f t="shared" si="1"/>
        <v>0</v>
      </c>
      <c r="AS19" s="116">
        <f t="shared" si="1"/>
        <v>0</v>
      </c>
      <c r="AT19" s="116">
        <f t="shared" si="1"/>
        <v>0</v>
      </c>
      <c r="AU19" s="116">
        <f t="shared" si="1"/>
        <v>0</v>
      </c>
      <c r="AV19" s="116">
        <f t="shared" si="1"/>
        <v>0</v>
      </c>
      <c r="AW19" s="116">
        <f t="shared" si="1"/>
        <v>0</v>
      </c>
      <c r="AX19" s="116">
        <f t="shared" si="1"/>
        <v>0</v>
      </c>
      <c r="AY19" s="116">
        <f t="shared" si="1"/>
        <v>0</v>
      </c>
      <c r="AZ19" s="116">
        <f t="shared" si="1"/>
        <v>0</v>
      </c>
      <c r="BA19" s="116">
        <f t="shared" si="1"/>
        <v>0</v>
      </c>
      <c r="BB19" s="116">
        <f t="shared" si="1"/>
        <v>0</v>
      </c>
      <c r="BC19" s="116">
        <f t="shared" si="1"/>
        <v>0</v>
      </c>
      <c r="BD19" s="116">
        <f t="shared" si="1"/>
        <v>0</v>
      </c>
      <c r="BE19" s="141">
        <f t="shared" si="1"/>
        <v>0</v>
      </c>
      <c r="BF19" s="117">
        <f>AG19+AC19+Y19+U19+Q19+M19+AK19+AO19+AS19+AW19+BA19+BE19</f>
        <v>476</v>
      </c>
    </row>
    <row r="20" spans="1:58" s="7" customFormat="1" ht="15" customHeight="1" thickBot="1">
      <c r="A20" s="852"/>
      <c r="B20" s="855"/>
      <c r="C20" s="858"/>
      <c r="D20" s="861"/>
      <c r="E20" s="858"/>
      <c r="F20" s="865"/>
      <c r="G20" s="867"/>
      <c r="H20" s="764" t="s">
        <v>41</v>
      </c>
      <c r="I20" s="135" t="s">
        <v>42</v>
      </c>
      <c r="J20" s="12">
        <v>29</v>
      </c>
      <c r="K20" s="8">
        <v>23</v>
      </c>
      <c r="L20" s="8">
        <v>0</v>
      </c>
      <c r="M20" s="18">
        <f>SUM(J20:L20)</f>
        <v>52</v>
      </c>
      <c r="N20" s="12">
        <v>30</v>
      </c>
      <c r="O20" s="8">
        <v>36</v>
      </c>
      <c r="P20" s="340">
        <v>0</v>
      </c>
      <c r="Q20" s="18">
        <v>66</v>
      </c>
      <c r="R20" s="12">
        <v>29</v>
      </c>
      <c r="S20" s="8">
        <v>44</v>
      </c>
      <c r="T20" s="340">
        <v>0</v>
      </c>
      <c r="U20" s="18">
        <v>73</v>
      </c>
      <c r="V20" s="12">
        <v>29</v>
      </c>
      <c r="W20" s="8">
        <v>31</v>
      </c>
      <c r="X20" s="340">
        <v>0</v>
      </c>
      <c r="Y20" s="18">
        <v>60</v>
      </c>
      <c r="Z20" s="12">
        <v>55</v>
      </c>
      <c r="AA20" s="8">
        <v>78</v>
      </c>
      <c r="AB20" s="340">
        <v>0</v>
      </c>
      <c r="AC20" s="490">
        <f>SUM(Z20:AB20)</f>
        <v>133</v>
      </c>
      <c r="AD20" s="12">
        <v>14</v>
      </c>
      <c r="AE20" s="8">
        <v>36</v>
      </c>
      <c r="AF20" s="340">
        <v>0</v>
      </c>
      <c r="AG20" s="13">
        <v>50</v>
      </c>
      <c r="AH20" s="9"/>
      <c r="AI20" s="8"/>
      <c r="AJ20" s="340"/>
      <c r="AK20" s="18"/>
      <c r="AL20" s="12"/>
      <c r="AM20" s="8"/>
      <c r="AN20" s="340"/>
      <c r="AO20" s="13"/>
      <c r="AP20" s="12"/>
      <c r="AQ20" s="8"/>
      <c r="AR20" s="340"/>
      <c r="AS20" s="89"/>
      <c r="AT20" s="9"/>
      <c r="AU20" s="8"/>
      <c r="AV20" s="340"/>
      <c r="AW20" s="89"/>
      <c r="AX20" s="9"/>
      <c r="AY20" s="8"/>
      <c r="AZ20" s="340"/>
      <c r="BA20" s="89"/>
      <c r="BB20" s="21">
        <v>0</v>
      </c>
      <c r="BC20" s="21">
        <v>0</v>
      </c>
      <c r="BD20" s="21">
        <v>0</v>
      </c>
      <c r="BE20" s="345">
        <v>0</v>
      </c>
      <c r="BF20" s="28">
        <f>AG20+AC20+Y20+U20+Q20+M20+AK20+AO20+AS20+AW20+BA20+BE20</f>
        <v>434</v>
      </c>
    </row>
    <row r="21" spans="1:58" s="7" customFormat="1" ht="15" customHeight="1" thickBot="1">
      <c r="A21" s="852"/>
      <c r="B21" s="855"/>
      <c r="C21" s="858"/>
      <c r="D21" s="861"/>
      <c r="E21" s="858"/>
      <c r="F21" s="865"/>
      <c r="G21" s="867"/>
      <c r="H21" s="765"/>
      <c r="I21" s="135" t="s">
        <v>43</v>
      </c>
      <c r="J21" s="12">
        <v>1</v>
      </c>
      <c r="K21" s="8">
        <v>5</v>
      </c>
      <c r="L21" s="8">
        <v>0</v>
      </c>
      <c r="M21" s="18">
        <f>SUM(J21:L21)</f>
        <v>6</v>
      </c>
      <c r="N21" s="12">
        <v>0</v>
      </c>
      <c r="O21" s="8">
        <v>2</v>
      </c>
      <c r="P21" s="340">
        <v>0</v>
      </c>
      <c r="Q21" s="18">
        <v>2</v>
      </c>
      <c r="R21" s="12">
        <v>6</v>
      </c>
      <c r="S21" s="8">
        <v>10</v>
      </c>
      <c r="T21" s="340">
        <v>0</v>
      </c>
      <c r="U21" s="18">
        <v>16</v>
      </c>
      <c r="V21" s="12">
        <v>3</v>
      </c>
      <c r="W21" s="8">
        <v>2</v>
      </c>
      <c r="X21" s="340">
        <v>0</v>
      </c>
      <c r="Y21" s="18">
        <v>5</v>
      </c>
      <c r="Z21" s="12">
        <v>4</v>
      </c>
      <c r="AA21" s="8">
        <v>8</v>
      </c>
      <c r="AB21" s="340">
        <v>0</v>
      </c>
      <c r="AC21" s="490">
        <f>SUM(Z21:AB21)</f>
        <v>12</v>
      </c>
      <c r="AD21" s="12">
        <v>0</v>
      </c>
      <c r="AE21" s="8">
        <v>1</v>
      </c>
      <c r="AF21" s="340">
        <v>0</v>
      </c>
      <c r="AG21" s="13">
        <v>1</v>
      </c>
      <c r="AH21" s="9"/>
      <c r="AI21" s="8"/>
      <c r="AJ21" s="340"/>
      <c r="AK21" s="18"/>
      <c r="AL21" s="12"/>
      <c r="AM21" s="8"/>
      <c r="AN21" s="340"/>
      <c r="AO21" s="13"/>
      <c r="AP21" s="12"/>
      <c r="AQ21" s="8"/>
      <c r="AR21" s="340"/>
      <c r="AS21" s="89"/>
      <c r="AT21" s="9"/>
      <c r="AU21" s="8"/>
      <c r="AV21" s="340"/>
      <c r="AW21" s="89"/>
      <c r="AX21" s="9"/>
      <c r="AY21" s="8"/>
      <c r="AZ21" s="340"/>
      <c r="BA21" s="89"/>
      <c r="BB21" s="21">
        <v>0</v>
      </c>
      <c r="BC21" s="21">
        <v>0</v>
      </c>
      <c r="BD21" s="21">
        <v>0</v>
      </c>
      <c r="BE21" s="345">
        <v>0</v>
      </c>
      <c r="BF21" s="28">
        <f t="shared" si="0"/>
        <v>42</v>
      </c>
    </row>
    <row r="22" spans="1:58" s="7" customFormat="1" ht="15" customHeight="1" thickBot="1">
      <c r="A22" s="852"/>
      <c r="B22" s="855"/>
      <c r="C22" s="858"/>
      <c r="D22" s="861"/>
      <c r="E22" s="858"/>
      <c r="F22" s="865"/>
      <c r="G22" s="867"/>
      <c r="H22" s="766" t="s">
        <v>44</v>
      </c>
      <c r="I22" s="135" t="s">
        <v>45</v>
      </c>
      <c r="J22" s="12">
        <v>0</v>
      </c>
      <c r="K22" s="8">
        <v>0</v>
      </c>
      <c r="L22" s="8">
        <v>0</v>
      </c>
      <c r="M22" s="18">
        <f>SUM(J22:L22)</f>
        <v>0</v>
      </c>
      <c r="N22" s="12">
        <v>0</v>
      </c>
      <c r="O22" s="8">
        <v>0</v>
      </c>
      <c r="P22" s="340">
        <v>0</v>
      </c>
      <c r="Q22" s="18">
        <v>0</v>
      </c>
      <c r="R22" s="12">
        <v>0</v>
      </c>
      <c r="S22" s="8">
        <v>0</v>
      </c>
      <c r="T22" s="8">
        <v>0</v>
      </c>
      <c r="U22" s="18">
        <v>0</v>
      </c>
      <c r="V22" s="12">
        <v>1</v>
      </c>
      <c r="W22" s="8">
        <v>0</v>
      </c>
      <c r="X22" s="340">
        <v>0</v>
      </c>
      <c r="Y22" s="18">
        <v>1</v>
      </c>
      <c r="Z22" s="12">
        <v>0</v>
      </c>
      <c r="AA22" s="8">
        <v>1</v>
      </c>
      <c r="AB22" s="340">
        <v>0</v>
      </c>
      <c r="AC22" s="490">
        <f>SUM(Z22:AB22)</f>
        <v>1</v>
      </c>
      <c r="AD22" s="12">
        <v>0</v>
      </c>
      <c r="AE22" s="8">
        <v>0</v>
      </c>
      <c r="AF22" s="340">
        <v>0</v>
      </c>
      <c r="AG22" s="13">
        <v>0</v>
      </c>
      <c r="AH22" s="9"/>
      <c r="AI22" s="8"/>
      <c r="AJ22" s="340"/>
      <c r="AK22" s="18"/>
      <c r="AL22" s="12"/>
      <c r="AM22" s="8"/>
      <c r="AN22" s="340"/>
      <c r="AO22" s="13"/>
      <c r="AP22" s="12"/>
      <c r="AQ22" s="8"/>
      <c r="AR22" s="340"/>
      <c r="AS22" s="89"/>
      <c r="AT22" s="9"/>
      <c r="AU22" s="8"/>
      <c r="AV22" s="340"/>
      <c r="AW22" s="89"/>
      <c r="AX22" s="9"/>
      <c r="AY22" s="8"/>
      <c r="AZ22" s="340"/>
      <c r="BA22" s="89"/>
      <c r="BB22" s="21">
        <v>0</v>
      </c>
      <c r="BC22" s="21">
        <v>0</v>
      </c>
      <c r="BD22" s="21">
        <v>0</v>
      </c>
      <c r="BE22" s="345">
        <v>0</v>
      </c>
      <c r="BF22" s="28">
        <f t="shared" si="0"/>
        <v>2</v>
      </c>
    </row>
    <row r="23" spans="1:58" s="7" customFormat="1" ht="30.75" customHeight="1" thickBot="1">
      <c r="A23" s="852"/>
      <c r="B23" s="855"/>
      <c r="C23" s="858"/>
      <c r="D23" s="861"/>
      <c r="E23" s="863"/>
      <c r="F23" s="865"/>
      <c r="G23" s="868"/>
      <c r="H23" s="767"/>
      <c r="I23" s="137" t="s">
        <v>46</v>
      </c>
      <c r="J23" s="39">
        <v>0</v>
      </c>
      <c r="K23" s="24">
        <v>0</v>
      </c>
      <c r="L23" s="24">
        <v>0</v>
      </c>
      <c r="M23" s="26">
        <f>SUM(J23:L23)</f>
        <v>0</v>
      </c>
      <c r="N23" s="39">
        <v>0</v>
      </c>
      <c r="O23" s="24">
        <v>0</v>
      </c>
      <c r="P23" s="119">
        <v>0</v>
      </c>
      <c r="Q23" s="26">
        <v>0</v>
      </c>
      <c r="R23" s="39">
        <v>0</v>
      </c>
      <c r="S23" s="24">
        <v>0</v>
      </c>
      <c r="T23" s="24">
        <v>0</v>
      </c>
      <c r="U23" s="26">
        <v>0</v>
      </c>
      <c r="V23" s="14">
        <v>2</v>
      </c>
      <c r="W23" s="15">
        <v>1</v>
      </c>
      <c r="X23" s="341">
        <v>0</v>
      </c>
      <c r="Y23" s="202">
        <v>3</v>
      </c>
      <c r="Z23" s="14">
        <v>1</v>
      </c>
      <c r="AA23" s="15">
        <v>5</v>
      </c>
      <c r="AB23" s="341">
        <v>0</v>
      </c>
      <c r="AC23" s="491">
        <f>SUM(Z23:AB23)</f>
        <v>6</v>
      </c>
      <c r="AD23" s="14">
        <v>0</v>
      </c>
      <c r="AE23" s="15">
        <v>0</v>
      </c>
      <c r="AF23" s="341">
        <v>0</v>
      </c>
      <c r="AG23" s="16">
        <v>0</v>
      </c>
      <c r="AH23" s="23"/>
      <c r="AI23" s="24"/>
      <c r="AJ23" s="119"/>
      <c r="AK23" s="26"/>
      <c r="AL23" s="39"/>
      <c r="AM23" s="24"/>
      <c r="AN23" s="119"/>
      <c r="AO23" s="115"/>
      <c r="AP23" s="39"/>
      <c r="AQ23" s="24"/>
      <c r="AR23" s="119"/>
      <c r="AS23" s="96"/>
      <c r="AT23" s="118"/>
      <c r="AU23" s="15"/>
      <c r="AV23" s="341"/>
      <c r="AW23" s="120"/>
      <c r="AX23" s="23"/>
      <c r="AY23" s="24"/>
      <c r="AZ23" s="119"/>
      <c r="BA23" s="96"/>
      <c r="BB23" s="121">
        <v>0</v>
      </c>
      <c r="BC23" s="121">
        <v>0</v>
      </c>
      <c r="BD23" s="121">
        <v>0</v>
      </c>
      <c r="BE23" s="333">
        <v>0</v>
      </c>
      <c r="BF23" s="29">
        <f t="shared" si="0"/>
        <v>9</v>
      </c>
    </row>
    <row r="24" spans="1:58" ht="41.25" customHeight="1" thickBot="1">
      <c r="A24" s="853"/>
      <c r="B24" s="856"/>
      <c r="C24" s="859"/>
      <c r="D24" s="862"/>
      <c r="E24" s="122" t="s">
        <v>77</v>
      </c>
      <c r="F24" s="123">
        <v>36</v>
      </c>
      <c r="G24" s="124" t="s">
        <v>89</v>
      </c>
      <c r="H24" s="125" t="s">
        <v>48</v>
      </c>
      <c r="I24" s="147" t="s">
        <v>78</v>
      </c>
      <c r="J24" s="143" t="s">
        <v>48</v>
      </c>
      <c r="K24" s="144" t="s">
        <v>48</v>
      </c>
      <c r="L24" s="144" t="s">
        <v>48</v>
      </c>
      <c r="M24" s="148">
        <v>4</v>
      </c>
      <c r="N24" s="143" t="s">
        <v>48</v>
      </c>
      <c r="O24" s="144" t="s">
        <v>48</v>
      </c>
      <c r="P24" s="144" t="s">
        <v>48</v>
      </c>
      <c r="Q24" s="145">
        <v>4</v>
      </c>
      <c r="R24" s="146" t="s">
        <v>48</v>
      </c>
      <c r="S24" s="144" t="s">
        <v>48</v>
      </c>
      <c r="T24" s="144" t="s">
        <v>48</v>
      </c>
      <c r="U24" s="145">
        <v>5</v>
      </c>
      <c r="V24" s="344" t="s">
        <v>48</v>
      </c>
      <c r="W24" s="344" t="s">
        <v>48</v>
      </c>
      <c r="X24" s="344" t="s">
        <v>48</v>
      </c>
      <c r="Y24" s="329">
        <v>4</v>
      </c>
      <c r="Z24" s="344" t="s">
        <v>48</v>
      </c>
      <c r="AA24" s="344" t="s">
        <v>48</v>
      </c>
      <c r="AB24" s="344" t="s">
        <v>48</v>
      </c>
      <c r="AC24" s="329">
        <v>6</v>
      </c>
      <c r="AD24" s="344" t="s">
        <v>48</v>
      </c>
      <c r="AE24" s="344" t="s">
        <v>48</v>
      </c>
      <c r="AF24" s="344" t="s">
        <v>48</v>
      </c>
      <c r="AG24" s="492">
        <v>3</v>
      </c>
      <c r="AH24" s="126" t="s">
        <v>48</v>
      </c>
      <c r="AI24" s="126" t="s">
        <v>48</v>
      </c>
      <c r="AJ24" s="126" t="s">
        <v>48</v>
      </c>
      <c r="AK24" s="127">
        <v>8</v>
      </c>
      <c r="AL24" s="126" t="s">
        <v>48</v>
      </c>
      <c r="AM24" s="126" t="s">
        <v>48</v>
      </c>
      <c r="AN24" s="126" t="s">
        <v>48</v>
      </c>
      <c r="AO24" s="127">
        <v>3</v>
      </c>
      <c r="AP24" s="126" t="s">
        <v>48</v>
      </c>
      <c r="AQ24" s="126" t="s">
        <v>48</v>
      </c>
      <c r="AR24" s="126" t="s">
        <v>48</v>
      </c>
      <c r="AS24" s="127">
        <v>3</v>
      </c>
      <c r="AT24" s="126" t="s">
        <v>48</v>
      </c>
      <c r="AU24" s="126" t="s">
        <v>48</v>
      </c>
      <c r="AV24" s="128" t="s">
        <v>48</v>
      </c>
      <c r="AW24" s="129">
        <v>2</v>
      </c>
      <c r="AX24" s="130" t="s">
        <v>48</v>
      </c>
      <c r="AY24" s="126" t="s">
        <v>48</v>
      </c>
      <c r="AZ24" s="126" t="s">
        <v>48</v>
      </c>
      <c r="BA24" s="131">
        <v>2</v>
      </c>
      <c r="BB24" s="126" t="s">
        <v>48</v>
      </c>
      <c r="BC24" s="126" t="s">
        <v>48</v>
      </c>
      <c r="BD24" s="128" t="s">
        <v>48</v>
      </c>
      <c r="BE24" s="132">
        <v>0</v>
      </c>
      <c r="BF24" s="142">
        <f>AG24+M24+Q24+Y24+AC24+AG24</f>
        <v>24</v>
      </c>
    </row>
    <row r="25" spans="1:58" ht="88.5" customHeight="1">
      <c r="A25" s="185" t="s">
        <v>79</v>
      </c>
      <c r="B25" s="854">
        <v>16331</v>
      </c>
      <c r="C25" s="869" t="s">
        <v>80</v>
      </c>
      <c r="D25" s="869" t="s">
        <v>90</v>
      </c>
      <c r="E25" s="869" t="s">
        <v>92</v>
      </c>
      <c r="F25" s="872">
        <v>113</v>
      </c>
      <c r="G25" s="875" t="s">
        <v>81</v>
      </c>
      <c r="H25" s="698" t="s">
        <v>48</v>
      </c>
      <c r="I25" s="632" t="s">
        <v>91</v>
      </c>
      <c r="J25" s="877" t="s">
        <v>48</v>
      </c>
      <c r="K25" s="877" t="s">
        <v>48</v>
      </c>
      <c r="L25" s="879" t="s">
        <v>48</v>
      </c>
      <c r="M25" s="763">
        <v>0</v>
      </c>
      <c r="N25" s="883" t="s">
        <v>48</v>
      </c>
      <c r="O25" s="877" t="s">
        <v>48</v>
      </c>
      <c r="P25" s="879" t="s">
        <v>48</v>
      </c>
      <c r="Q25" s="885">
        <v>0</v>
      </c>
      <c r="R25" s="883" t="s">
        <v>48</v>
      </c>
      <c r="S25" s="877" t="s">
        <v>48</v>
      </c>
      <c r="T25" s="879" t="s">
        <v>48</v>
      </c>
      <c r="U25" s="889">
        <v>30</v>
      </c>
      <c r="V25" s="893" t="s">
        <v>48</v>
      </c>
      <c r="W25" s="893" t="s">
        <v>48</v>
      </c>
      <c r="X25" s="893" t="s">
        <v>48</v>
      </c>
      <c r="Y25" s="761">
        <v>20</v>
      </c>
      <c r="Z25" s="896" t="s">
        <v>48</v>
      </c>
      <c r="AA25" s="893" t="s">
        <v>48</v>
      </c>
      <c r="AB25" s="893" t="s">
        <v>48</v>
      </c>
      <c r="AC25" s="893">
        <v>6</v>
      </c>
      <c r="AD25" s="893" t="s">
        <v>48</v>
      </c>
      <c r="AE25" s="893" t="s">
        <v>48</v>
      </c>
      <c r="AF25" s="893" t="s">
        <v>48</v>
      </c>
      <c r="AG25" s="897">
        <v>6</v>
      </c>
      <c r="AH25" s="900" t="s">
        <v>48</v>
      </c>
      <c r="AI25" s="900" t="s">
        <v>48</v>
      </c>
      <c r="AJ25" s="900" t="s">
        <v>48</v>
      </c>
      <c r="AK25" s="894">
        <v>14</v>
      </c>
      <c r="AL25" s="900" t="s">
        <v>48</v>
      </c>
      <c r="AM25" s="900" t="s">
        <v>48</v>
      </c>
      <c r="AN25" s="900" t="s">
        <v>48</v>
      </c>
      <c r="AO25" s="894">
        <v>15</v>
      </c>
      <c r="AP25" s="900" t="s">
        <v>48</v>
      </c>
      <c r="AQ25" s="900" t="s">
        <v>48</v>
      </c>
      <c r="AR25" s="900" t="s">
        <v>48</v>
      </c>
      <c r="AS25" s="894">
        <v>19</v>
      </c>
      <c r="AT25" s="900" t="s">
        <v>48</v>
      </c>
      <c r="AU25" s="900" t="s">
        <v>48</v>
      </c>
      <c r="AV25" s="900" t="s">
        <v>48</v>
      </c>
      <c r="AW25" s="900">
        <v>22</v>
      </c>
      <c r="AX25" s="900" t="s">
        <v>48</v>
      </c>
      <c r="AY25" s="900" t="s">
        <v>48</v>
      </c>
      <c r="AZ25" s="900" t="s">
        <v>48</v>
      </c>
      <c r="BA25" s="900">
        <v>9</v>
      </c>
      <c r="BB25" s="900" t="s">
        <v>48</v>
      </c>
      <c r="BC25" s="900" t="s">
        <v>48</v>
      </c>
      <c r="BD25" s="900" t="s">
        <v>48</v>
      </c>
      <c r="BE25" s="900">
        <v>5</v>
      </c>
      <c r="BF25" s="903">
        <f>M25+Q25+U25+Y25+AC25+AG25</f>
        <v>62</v>
      </c>
    </row>
    <row r="26" spans="1:58" ht="76.5">
      <c r="A26" s="186" t="s">
        <v>82</v>
      </c>
      <c r="B26" s="855"/>
      <c r="C26" s="870"/>
      <c r="D26" s="870"/>
      <c r="E26" s="870"/>
      <c r="F26" s="873"/>
      <c r="G26" s="876"/>
      <c r="H26" s="699"/>
      <c r="I26" s="633"/>
      <c r="J26" s="877"/>
      <c r="K26" s="877"/>
      <c r="L26" s="879"/>
      <c r="M26" s="881"/>
      <c r="N26" s="883"/>
      <c r="O26" s="877"/>
      <c r="P26" s="879"/>
      <c r="Q26" s="886"/>
      <c r="R26" s="883"/>
      <c r="S26" s="877"/>
      <c r="T26" s="879"/>
      <c r="U26" s="890"/>
      <c r="V26" s="894"/>
      <c r="W26" s="894"/>
      <c r="X26" s="894"/>
      <c r="Y26" s="762"/>
      <c r="Z26" s="879"/>
      <c r="AA26" s="894"/>
      <c r="AB26" s="894"/>
      <c r="AC26" s="894"/>
      <c r="AD26" s="894"/>
      <c r="AE26" s="894"/>
      <c r="AF26" s="894"/>
      <c r="AG26" s="898"/>
      <c r="AH26" s="901"/>
      <c r="AI26" s="901"/>
      <c r="AJ26" s="901"/>
      <c r="AK26" s="894"/>
      <c r="AL26" s="901"/>
      <c r="AM26" s="901"/>
      <c r="AN26" s="901"/>
      <c r="AO26" s="894"/>
      <c r="AP26" s="901"/>
      <c r="AQ26" s="901"/>
      <c r="AR26" s="901"/>
      <c r="AS26" s="894"/>
      <c r="AT26" s="901"/>
      <c r="AU26" s="901"/>
      <c r="AV26" s="901"/>
      <c r="AW26" s="901"/>
      <c r="AX26" s="901"/>
      <c r="AY26" s="901"/>
      <c r="AZ26" s="901"/>
      <c r="BA26" s="901"/>
      <c r="BB26" s="901"/>
      <c r="BC26" s="901"/>
      <c r="BD26" s="901"/>
      <c r="BE26" s="901"/>
      <c r="BF26" s="904"/>
    </row>
    <row r="27" spans="1:58" ht="44.25" customHeight="1">
      <c r="A27" s="187" t="s">
        <v>83</v>
      </c>
      <c r="B27" s="855"/>
      <c r="C27" s="870"/>
      <c r="D27" s="870"/>
      <c r="E27" s="870"/>
      <c r="F27" s="873"/>
      <c r="G27" s="876"/>
      <c r="H27" s="699"/>
      <c r="I27" s="633"/>
      <c r="J27" s="877"/>
      <c r="K27" s="877"/>
      <c r="L27" s="879"/>
      <c r="M27" s="881"/>
      <c r="N27" s="883"/>
      <c r="O27" s="877"/>
      <c r="P27" s="879"/>
      <c r="Q27" s="886"/>
      <c r="R27" s="883"/>
      <c r="S27" s="877"/>
      <c r="T27" s="879"/>
      <c r="U27" s="890"/>
      <c r="V27" s="894"/>
      <c r="W27" s="894"/>
      <c r="X27" s="894"/>
      <c r="Y27" s="762"/>
      <c r="Z27" s="879"/>
      <c r="AA27" s="894"/>
      <c r="AB27" s="894"/>
      <c r="AC27" s="894"/>
      <c r="AD27" s="894"/>
      <c r="AE27" s="894"/>
      <c r="AF27" s="894"/>
      <c r="AG27" s="898"/>
      <c r="AH27" s="901"/>
      <c r="AI27" s="901"/>
      <c r="AJ27" s="901"/>
      <c r="AK27" s="894"/>
      <c r="AL27" s="901"/>
      <c r="AM27" s="901"/>
      <c r="AN27" s="901"/>
      <c r="AO27" s="894"/>
      <c r="AP27" s="901"/>
      <c r="AQ27" s="901"/>
      <c r="AR27" s="901"/>
      <c r="AS27" s="894"/>
      <c r="AT27" s="901"/>
      <c r="AU27" s="901"/>
      <c r="AV27" s="901"/>
      <c r="AW27" s="901"/>
      <c r="AX27" s="901"/>
      <c r="AY27" s="901"/>
      <c r="AZ27" s="901"/>
      <c r="BA27" s="901"/>
      <c r="BB27" s="901"/>
      <c r="BC27" s="901"/>
      <c r="BD27" s="901"/>
      <c r="BE27" s="901"/>
      <c r="BF27" s="904"/>
    </row>
    <row r="28" spans="1:58" ht="77.25" customHeight="1">
      <c r="A28" s="149" t="s">
        <v>84</v>
      </c>
      <c r="B28" s="855"/>
      <c r="C28" s="870"/>
      <c r="D28" s="870"/>
      <c r="E28" s="870"/>
      <c r="F28" s="873"/>
      <c r="G28" s="876"/>
      <c r="H28" s="699"/>
      <c r="I28" s="633"/>
      <c r="J28" s="877"/>
      <c r="K28" s="877"/>
      <c r="L28" s="879"/>
      <c r="M28" s="766"/>
      <c r="N28" s="883"/>
      <c r="O28" s="877"/>
      <c r="P28" s="879"/>
      <c r="Q28" s="887"/>
      <c r="R28" s="883"/>
      <c r="S28" s="877"/>
      <c r="T28" s="879"/>
      <c r="U28" s="891"/>
      <c r="V28" s="894"/>
      <c r="W28" s="894"/>
      <c r="X28" s="894"/>
      <c r="Y28" s="762"/>
      <c r="Z28" s="879"/>
      <c r="AA28" s="894"/>
      <c r="AB28" s="894"/>
      <c r="AC28" s="894"/>
      <c r="AD28" s="894"/>
      <c r="AE28" s="894"/>
      <c r="AF28" s="894"/>
      <c r="AG28" s="898"/>
      <c r="AH28" s="901"/>
      <c r="AI28" s="901"/>
      <c r="AJ28" s="901"/>
      <c r="AK28" s="894"/>
      <c r="AL28" s="901"/>
      <c r="AM28" s="901"/>
      <c r="AN28" s="901"/>
      <c r="AO28" s="894"/>
      <c r="AP28" s="901"/>
      <c r="AQ28" s="901"/>
      <c r="AR28" s="901"/>
      <c r="AS28" s="894"/>
      <c r="AT28" s="901"/>
      <c r="AU28" s="901"/>
      <c r="AV28" s="901"/>
      <c r="AW28" s="901"/>
      <c r="AX28" s="901"/>
      <c r="AY28" s="901"/>
      <c r="AZ28" s="901"/>
      <c r="BA28" s="901"/>
      <c r="BB28" s="901"/>
      <c r="BC28" s="901"/>
      <c r="BD28" s="901"/>
      <c r="BE28" s="901"/>
      <c r="BF28" s="904"/>
    </row>
    <row r="29" spans="1:58" ht="65.25" thickBot="1">
      <c r="A29" s="133" t="s">
        <v>85</v>
      </c>
      <c r="B29" s="856"/>
      <c r="C29" s="871"/>
      <c r="D29" s="871"/>
      <c r="E29" s="871"/>
      <c r="F29" s="874"/>
      <c r="G29" s="612"/>
      <c r="H29" s="700"/>
      <c r="I29" s="643"/>
      <c r="J29" s="878"/>
      <c r="K29" s="878"/>
      <c r="L29" s="880"/>
      <c r="M29" s="882"/>
      <c r="N29" s="884"/>
      <c r="O29" s="878"/>
      <c r="P29" s="880"/>
      <c r="Q29" s="888"/>
      <c r="R29" s="884"/>
      <c r="S29" s="878"/>
      <c r="T29" s="880"/>
      <c r="U29" s="892"/>
      <c r="V29" s="895"/>
      <c r="W29" s="895"/>
      <c r="X29" s="895"/>
      <c r="Y29" s="767"/>
      <c r="Z29" s="880"/>
      <c r="AA29" s="895"/>
      <c r="AB29" s="895"/>
      <c r="AC29" s="895"/>
      <c r="AD29" s="895"/>
      <c r="AE29" s="895"/>
      <c r="AF29" s="895"/>
      <c r="AG29" s="899"/>
      <c r="AH29" s="902"/>
      <c r="AI29" s="902"/>
      <c r="AJ29" s="902"/>
      <c r="AK29" s="895"/>
      <c r="AL29" s="902"/>
      <c r="AM29" s="902"/>
      <c r="AN29" s="902"/>
      <c r="AO29" s="895"/>
      <c r="AP29" s="902"/>
      <c r="AQ29" s="902"/>
      <c r="AR29" s="902"/>
      <c r="AS29" s="895"/>
      <c r="AT29" s="902"/>
      <c r="AU29" s="902"/>
      <c r="AV29" s="902"/>
      <c r="AW29" s="902"/>
      <c r="AX29" s="902"/>
      <c r="AY29" s="902"/>
      <c r="AZ29" s="902"/>
      <c r="BA29" s="902"/>
      <c r="BB29" s="902"/>
      <c r="BC29" s="902"/>
      <c r="BD29" s="902"/>
      <c r="BE29" s="902"/>
      <c r="BF29" s="905"/>
    </row>
    <row r="30" spans="1:4" ht="15">
      <c r="A30" s="7"/>
      <c r="B30" s="7"/>
      <c r="C30" s="7"/>
      <c r="D30" s="7"/>
    </row>
  </sheetData>
  <sheetProtection/>
  <mergeCells count="100">
    <mergeCell ref="BC25:BC29"/>
    <mergeCell ref="BD25:BD29"/>
    <mergeCell ref="BE25:BE29"/>
    <mergeCell ref="BF25:BF29"/>
    <mergeCell ref="AW25:AW29"/>
    <mergeCell ref="AX25:AX29"/>
    <mergeCell ref="AY25:AY29"/>
    <mergeCell ref="AZ25:AZ29"/>
    <mergeCell ref="BA25:BA29"/>
    <mergeCell ref="BB25:BB29"/>
    <mergeCell ref="AQ25:AQ29"/>
    <mergeCell ref="AR25:AR29"/>
    <mergeCell ref="AS25:AS29"/>
    <mergeCell ref="AT25:AT29"/>
    <mergeCell ref="AU25:AU29"/>
    <mergeCell ref="AV25:AV29"/>
    <mergeCell ref="AK25:AK29"/>
    <mergeCell ref="AL25:AL29"/>
    <mergeCell ref="AM25:AM29"/>
    <mergeCell ref="AN25:AN29"/>
    <mergeCell ref="AO25:AO29"/>
    <mergeCell ref="AP25:AP29"/>
    <mergeCell ref="AE25:AE29"/>
    <mergeCell ref="AF25:AF29"/>
    <mergeCell ref="AG25:AG29"/>
    <mergeCell ref="AH25:AH29"/>
    <mergeCell ref="AI25:AI29"/>
    <mergeCell ref="AJ25:AJ29"/>
    <mergeCell ref="Y25:Y29"/>
    <mergeCell ref="Z25:Z29"/>
    <mergeCell ref="AA25:AA29"/>
    <mergeCell ref="AB25:AB29"/>
    <mergeCell ref="AC25:AC29"/>
    <mergeCell ref="AD25:AD29"/>
    <mergeCell ref="S25:S29"/>
    <mergeCell ref="T25:T29"/>
    <mergeCell ref="U25:U29"/>
    <mergeCell ref="V25:V29"/>
    <mergeCell ref="W25:W29"/>
    <mergeCell ref="X25:X29"/>
    <mergeCell ref="M25:M29"/>
    <mergeCell ref="N25:N29"/>
    <mergeCell ref="O25:O29"/>
    <mergeCell ref="P25:P29"/>
    <mergeCell ref="Q25:Q29"/>
    <mergeCell ref="R25:R29"/>
    <mergeCell ref="G25:G29"/>
    <mergeCell ref="H25:H29"/>
    <mergeCell ref="I25:I29"/>
    <mergeCell ref="J25:J29"/>
    <mergeCell ref="K25:K29"/>
    <mergeCell ref="L25:L29"/>
    <mergeCell ref="F14:F23"/>
    <mergeCell ref="G14:G23"/>
    <mergeCell ref="H14:H19"/>
    <mergeCell ref="H20:H21"/>
    <mergeCell ref="H22:H23"/>
    <mergeCell ref="B25:B29"/>
    <mergeCell ref="C25:C29"/>
    <mergeCell ref="D25:D29"/>
    <mergeCell ref="E25:E29"/>
    <mergeCell ref="F25:F29"/>
    <mergeCell ref="BB11:BE11"/>
    <mergeCell ref="BF11:BF13"/>
    <mergeCell ref="J12:M12"/>
    <mergeCell ref="N12:Q12"/>
    <mergeCell ref="R12:U12"/>
    <mergeCell ref="A14:A24"/>
    <mergeCell ref="B14:B24"/>
    <mergeCell ref="C14:C24"/>
    <mergeCell ref="D14:D24"/>
    <mergeCell ref="E14:E23"/>
    <mergeCell ref="AD11:AG11"/>
    <mergeCell ref="AH11:AK11"/>
    <mergeCell ref="AL11:AO11"/>
    <mergeCell ref="AP11:AS11"/>
    <mergeCell ref="AT11:AW11"/>
    <mergeCell ref="AX11:BA11"/>
    <mergeCell ref="I11:I13"/>
    <mergeCell ref="J11:M11"/>
    <mergeCell ref="N11:Q11"/>
    <mergeCell ref="R11:U11"/>
    <mergeCell ref="V11:Y11"/>
    <mergeCell ref="Z11:AC11"/>
    <mergeCell ref="A10:I10"/>
    <mergeCell ref="J10:U10"/>
    <mergeCell ref="A11:A13"/>
    <mergeCell ref="B11:B13"/>
    <mergeCell ref="C11:C13"/>
    <mergeCell ref="D11:D13"/>
    <mergeCell ref="E11:E13"/>
    <mergeCell ref="F11:F13"/>
    <mergeCell ref="G11:G13"/>
    <mergeCell ref="H11:H13"/>
    <mergeCell ref="C1:Q1"/>
    <mergeCell ref="C2:Q2"/>
    <mergeCell ref="C3:Q3"/>
    <mergeCell ref="A6:D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F47"/>
  <sheetViews>
    <sheetView tabSelected="1" zoomScale="73" zoomScaleNormal="73" zoomScalePageLayoutView="0" workbookViewId="0" topLeftCell="R8">
      <selection activeCell="AD22" sqref="AD22"/>
    </sheetView>
  </sheetViews>
  <sheetFormatPr defaultColWidth="11.421875" defaultRowHeight="15"/>
  <cols>
    <col min="1" max="1" width="30.7109375" style="0" customWidth="1"/>
    <col min="2" max="2" width="11.28125" style="0" customWidth="1"/>
    <col min="3" max="3" width="19.7109375" style="0" customWidth="1"/>
    <col min="4" max="4" width="35.00390625" style="0" customWidth="1"/>
    <col min="5" max="5" width="19.421875" style="0" customWidth="1"/>
    <col min="6" max="6" width="15.140625" style="0" customWidth="1"/>
    <col min="7" max="7" width="23.140625" style="0" customWidth="1"/>
    <col min="8" max="8" width="26.57421875" style="0" customWidth="1"/>
    <col min="9" max="9" width="30.421875" style="0" bestFit="1" customWidth="1"/>
    <col min="10" max="10" width="13.7109375" style="0" bestFit="1" customWidth="1"/>
    <col min="11" max="11" width="14.140625" style="0" bestFit="1" customWidth="1"/>
    <col min="12" max="12" width="8.8515625" style="0" bestFit="1" customWidth="1"/>
    <col min="13" max="13" width="9.8515625" style="0" bestFit="1" customWidth="1"/>
    <col min="14" max="14" width="13.7109375" style="0" bestFit="1" customWidth="1"/>
    <col min="15" max="15" width="14.140625" style="0" bestFit="1" customWidth="1"/>
    <col min="16" max="16" width="8.8515625" style="0" bestFit="1" customWidth="1"/>
    <col min="17" max="17" width="16.00390625" style="0" bestFit="1" customWidth="1"/>
    <col min="18" max="18" width="13.7109375" style="0" bestFit="1" customWidth="1"/>
    <col min="19" max="19" width="14.140625" style="0" bestFit="1" customWidth="1"/>
    <col min="20" max="20" width="8.8515625" style="0" bestFit="1" customWidth="1"/>
    <col min="21" max="21" width="16.00390625" style="0" bestFit="1" customWidth="1"/>
    <col min="22" max="22" width="13.7109375" style="0" bestFit="1" customWidth="1"/>
    <col min="23" max="23" width="13.140625" style="0" bestFit="1" customWidth="1"/>
    <col min="24" max="24" width="8.140625" style="0" bestFit="1" customWidth="1"/>
    <col min="25" max="25" width="16.00390625" style="0" bestFit="1" customWidth="1"/>
    <col min="26" max="26" width="13.7109375" style="0" customWidth="1"/>
    <col min="27" max="27" width="14.140625" style="0" customWidth="1"/>
    <col min="28" max="28" width="8.8515625" style="0" customWidth="1"/>
    <col min="29" max="29" width="16.00390625" style="0" customWidth="1"/>
    <col min="30" max="30" width="13.7109375" style="0" customWidth="1"/>
    <col min="31" max="31" width="14.140625" style="0" customWidth="1"/>
    <col min="32" max="32" width="8.8515625" style="0" customWidth="1"/>
    <col min="33" max="33" width="16.00390625" style="0" customWidth="1"/>
    <col min="34" max="34" width="13.7109375" style="0" hidden="1" customWidth="1"/>
    <col min="35" max="35" width="14.140625" style="0" hidden="1" customWidth="1"/>
    <col min="36" max="36" width="8.8515625" style="0" hidden="1" customWidth="1"/>
    <col min="37" max="37" width="16.00390625" style="0" hidden="1" customWidth="1"/>
    <col min="38" max="38" width="13.7109375" style="0" hidden="1" customWidth="1"/>
    <col min="39" max="39" width="14.140625" style="0" hidden="1" customWidth="1"/>
    <col min="40" max="40" width="8.8515625" style="0" hidden="1" customWidth="1"/>
    <col min="41" max="41" width="16.00390625" style="0" hidden="1" customWidth="1"/>
    <col min="42" max="42" width="13.7109375" style="0" hidden="1" customWidth="1"/>
    <col min="43" max="43" width="14.140625" style="0" hidden="1" customWidth="1"/>
    <col min="44" max="44" width="8.8515625" style="0" hidden="1" customWidth="1"/>
    <col min="45" max="45" width="16.00390625" style="0" hidden="1" customWidth="1"/>
    <col min="46" max="46" width="13.7109375" style="0" hidden="1" customWidth="1"/>
    <col min="47" max="47" width="14.140625" style="0" hidden="1" customWidth="1"/>
    <col min="48" max="48" width="8.8515625" style="0" hidden="1" customWidth="1"/>
    <col min="49" max="49" width="16.00390625" style="0" hidden="1" customWidth="1"/>
    <col min="50" max="50" width="13.7109375" style="0" hidden="1" customWidth="1"/>
    <col min="51" max="51" width="14.140625" style="0" hidden="1" customWidth="1"/>
    <col min="52" max="52" width="8.8515625" style="0" hidden="1" customWidth="1"/>
    <col min="53" max="53" width="16.00390625" style="0" hidden="1" customWidth="1"/>
    <col min="54" max="54" width="13.7109375" style="0" hidden="1" customWidth="1"/>
    <col min="55" max="55" width="14.140625" style="0" hidden="1" customWidth="1"/>
    <col min="56" max="56" width="8.8515625" style="0" hidden="1" customWidth="1"/>
    <col min="57" max="57" width="16.00390625" style="0" hidden="1" customWidth="1"/>
    <col min="58" max="58" width="19.00390625" style="0" bestFit="1" customWidth="1"/>
    <col min="59" max="62" width="20.8515625" style="0" customWidth="1"/>
  </cols>
  <sheetData>
    <row r="1" spans="2:58" s="7" customFormat="1" ht="33.75" customHeight="1">
      <c r="B1" s="30"/>
      <c r="C1" s="726" t="s">
        <v>49</v>
      </c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</row>
    <row r="2" spans="2:58" s="7" customFormat="1" ht="31.5" customHeight="1">
      <c r="B2" s="31"/>
      <c r="C2" s="727" t="s">
        <v>24</v>
      </c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</row>
    <row r="3" spans="2:58" s="7" customFormat="1" ht="31.5" customHeight="1">
      <c r="B3" s="31"/>
      <c r="C3" s="727" t="s">
        <v>21</v>
      </c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</row>
    <row r="4" spans="1:58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="7" customFormat="1" ht="15.75" thickBot="1"/>
    <row r="6" spans="1:9" s="7" customFormat="1" ht="15">
      <c r="A6" s="606" t="s">
        <v>0</v>
      </c>
      <c r="B6" s="607"/>
      <c r="C6" s="608"/>
      <c r="D6" s="609"/>
      <c r="E6" s="3"/>
      <c r="F6" s="3"/>
      <c r="G6" s="3"/>
      <c r="I6" s="7" t="s">
        <v>47</v>
      </c>
    </row>
    <row r="7" spans="1:7" s="7" customFormat="1" ht="15">
      <c r="A7" s="5" t="s">
        <v>1</v>
      </c>
      <c r="B7" s="610" t="s">
        <v>2</v>
      </c>
      <c r="C7" s="611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612" t="s">
        <v>219</v>
      </c>
      <c r="C8" s="613"/>
      <c r="D8" s="2" t="s">
        <v>230</v>
      </c>
    </row>
    <row r="9" s="7" customFormat="1" ht="15.75" thickBot="1"/>
    <row r="10" spans="1:58" s="7" customFormat="1" ht="21.75" thickBot="1">
      <c r="A10" s="564" t="s">
        <v>3</v>
      </c>
      <c r="B10" s="565"/>
      <c r="C10" s="565"/>
      <c r="D10" s="565"/>
      <c r="E10" s="565"/>
      <c r="F10" s="565"/>
      <c r="G10" s="565"/>
      <c r="H10" s="565"/>
      <c r="I10" s="566"/>
      <c r="J10" s="625">
        <v>2023</v>
      </c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</row>
    <row r="11" spans="1:58" s="7" customFormat="1" ht="38.25" customHeight="1">
      <c r="A11" s="627" t="s">
        <v>20</v>
      </c>
      <c r="B11" s="637" t="s">
        <v>25</v>
      </c>
      <c r="C11" s="632" t="s">
        <v>4</v>
      </c>
      <c r="D11" s="632" t="s">
        <v>5</v>
      </c>
      <c r="E11" s="637" t="s">
        <v>6</v>
      </c>
      <c r="F11" s="637" t="s">
        <v>7</v>
      </c>
      <c r="G11" s="632" t="s">
        <v>8</v>
      </c>
      <c r="H11" s="637" t="s">
        <v>28</v>
      </c>
      <c r="I11" s="632" t="s">
        <v>29</v>
      </c>
      <c r="J11" s="649" t="s">
        <v>9</v>
      </c>
      <c r="K11" s="582"/>
      <c r="L11" s="582"/>
      <c r="M11" s="582"/>
      <c r="N11" s="582" t="s">
        <v>22</v>
      </c>
      <c r="O11" s="582"/>
      <c r="P11" s="582"/>
      <c r="Q11" s="582"/>
      <c r="R11" s="582" t="s">
        <v>10</v>
      </c>
      <c r="S11" s="582"/>
      <c r="T11" s="582"/>
      <c r="U11" s="582"/>
      <c r="V11" s="836" t="s">
        <v>11</v>
      </c>
      <c r="W11" s="837"/>
      <c r="X11" s="837"/>
      <c r="Y11" s="837"/>
      <c r="Z11" s="836" t="s">
        <v>12</v>
      </c>
      <c r="AA11" s="837"/>
      <c r="AB11" s="837"/>
      <c r="AC11" s="837"/>
      <c r="AD11" s="840" t="s">
        <v>13</v>
      </c>
      <c r="AE11" s="837"/>
      <c r="AF11" s="837"/>
      <c r="AG11" s="841"/>
      <c r="AH11" s="840" t="s">
        <v>14</v>
      </c>
      <c r="AI11" s="837"/>
      <c r="AJ11" s="837"/>
      <c r="AK11" s="841"/>
      <c r="AL11" s="840" t="s">
        <v>15</v>
      </c>
      <c r="AM11" s="837"/>
      <c r="AN11" s="837"/>
      <c r="AO11" s="837"/>
      <c r="AP11" s="832" t="s">
        <v>16</v>
      </c>
      <c r="AQ11" s="833"/>
      <c r="AR11" s="833"/>
      <c r="AS11" s="834"/>
      <c r="AT11" s="832" t="s">
        <v>17</v>
      </c>
      <c r="AU11" s="833"/>
      <c r="AV11" s="833"/>
      <c r="AW11" s="834"/>
      <c r="AX11" s="832" t="s">
        <v>18</v>
      </c>
      <c r="AY11" s="833"/>
      <c r="AZ11" s="833"/>
      <c r="BA11" s="834"/>
      <c r="BB11" s="832" t="s">
        <v>19</v>
      </c>
      <c r="BC11" s="833"/>
      <c r="BD11" s="833"/>
      <c r="BE11" s="834"/>
      <c r="BF11" s="584" t="s">
        <v>23</v>
      </c>
    </row>
    <row r="12" spans="1:58" s="7" customFormat="1" ht="15.75" thickBot="1">
      <c r="A12" s="627"/>
      <c r="B12" s="638"/>
      <c r="C12" s="633"/>
      <c r="D12" s="633"/>
      <c r="E12" s="638"/>
      <c r="F12" s="638"/>
      <c r="G12" s="633"/>
      <c r="H12" s="638"/>
      <c r="I12" s="633"/>
      <c r="J12" s="658" t="s">
        <v>30</v>
      </c>
      <c r="K12" s="658"/>
      <c r="L12" s="658"/>
      <c r="M12" s="839"/>
      <c r="N12" s="838" t="s">
        <v>30</v>
      </c>
      <c r="O12" s="658"/>
      <c r="P12" s="658"/>
      <c r="Q12" s="839"/>
      <c r="R12" s="838" t="s">
        <v>30</v>
      </c>
      <c r="S12" s="658"/>
      <c r="T12" s="658"/>
      <c r="U12" s="839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585"/>
    </row>
    <row r="13" spans="1:58" s="7" customFormat="1" ht="42" customHeight="1" thickBot="1">
      <c r="A13" s="748"/>
      <c r="B13" s="639"/>
      <c r="C13" s="643"/>
      <c r="D13" s="643"/>
      <c r="E13" s="639"/>
      <c r="F13" s="639"/>
      <c r="G13" s="643"/>
      <c r="H13" s="639"/>
      <c r="I13" s="643"/>
      <c r="J13" s="243" t="s">
        <v>31</v>
      </c>
      <c r="K13" s="244" t="s">
        <v>32</v>
      </c>
      <c r="L13" s="245" t="s">
        <v>33</v>
      </c>
      <c r="M13" s="246" t="s">
        <v>52</v>
      </c>
      <c r="N13" s="247" t="s">
        <v>31</v>
      </c>
      <c r="O13" s="244" t="s">
        <v>32</v>
      </c>
      <c r="P13" s="245" t="s">
        <v>33</v>
      </c>
      <c r="Q13" s="246" t="s">
        <v>34</v>
      </c>
      <c r="R13" s="243" t="s">
        <v>31</v>
      </c>
      <c r="S13" s="244" t="s">
        <v>32</v>
      </c>
      <c r="T13" s="245" t="s">
        <v>33</v>
      </c>
      <c r="U13" s="246" t="s">
        <v>34</v>
      </c>
      <c r="V13" s="247" t="s">
        <v>31</v>
      </c>
      <c r="W13" s="244" t="s">
        <v>32</v>
      </c>
      <c r="X13" s="245" t="s">
        <v>33</v>
      </c>
      <c r="Y13" s="246" t="s">
        <v>34</v>
      </c>
      <c r="Z13" s="247" t="s">
        <v>31</v>
      </c>
      <c r="AA13" s="244" t="s">
        <v>32</v>
      </c>
      <c r="AB13" s="245" t="s">
        <v>33</v>
      </c>
      <c r="AC13" s="246" t="s">
        <v>34</v>
      </c>
      <c r="AD13" s="247" t="s">
        <v>31</v>
      </c>
      <c r="AE13" s="244" t="s">
        <v>32</v>
      </c>
      <c r="AF13" s="245" t="s">
        <v>33</v>
      </c>
      <c r="AG13" s="246" t="s">
        <v>34</v>
      </c>
      <c r="AH13" s="247" t="s">
        <v>31</v>
      </c>
      <c r="AI13" s="244" t="s">
        <v>32</v>
      </c>
      <c r="AJ13" s="245" t="s">
        <v>33</v>
      </c>
      <c r="AK13" s="246" t="s">
        <v>34</v>
      </c>
      <c r="AL13" s="247" t="s">
        <v>31</v>
      </c>
      <c r="AM13" s="244" t="s">
        <v>32</v>
      </c>
      <c r="AN13" s="245" t="s">
        <v>33</v>
      </c>
      <c r="AO13" s="248" t="s">
        <v>34</v>
      </c>
      <c r="AP13" s="247" t="s">
        <v>31</v>
      </c>
      <c r="AQ13" s="244" t="s">
        <v>32</v>
      </c>
      <c r="AR13" s="245" t="s">
        <v>33</v>
      </c>
      <c r="AS13" s="248" t="s">
        <v>34</v>
      </c>
      <c r="AT13" s="247" t="s">
        <v>31</v>
      </c>
      <c r="AU13" s="244" t="s">
        <v>32</v>
      </c>
      <c r="AV13" s="245" t="s">
        <v>33</v>
      </c>
      <c r="AW13" s="248" t="s">
        <v>34</v>
      </c>
      <c r="AX13" s="247" t="s">
        <v>31</v>
      </c>
      <c r="AY13" s="244" t="s">
        <v>32</v>
      </c>
      <c r="AZ13" s="245" t="s">
        <v>33</v>
      </c>
      <c r="BA13" s="248" t="s">
        <v>34</v>
      </c>
      <c r="BB13" s="247" t="s">
        <v>31</v>
      </c>
      <c r="BC13" s="244" t="s">
        <v>32</v>
      </c>
      <c r="BD13" s="245" t="s">
        <v>33</v>
      </c>
      <c r="BE13" s="248" t="s">
        <v>34</v>
      </c>
      <c r="BF13" s="586"/>
    </row>
    <row r="14" spans="1:58" s="7" customFormat="1" ht="15" customHeight="1">
      <c r="A14" s="906" t="s">
        <v>231</v>
      </c>
      <c r="B14" s="663">
        <v>16079</v>
      </c>
      <c r="C14" s="666" t="s">
        <v>232</v>
      </c>
      <c r="D14" s="663" t="s">
        <v>233</v>
      </c>
      <c r="E14" s="909" t="s">
        <v>234</v>
      </c>
      <c r="F14" s="912">
        <v>90</v>
      </c>
      <c r="G14" s="915" t="s">
        <v>235</v>
      </c>
      <c r="H14" s="674" t="s">
        <v>35</v>
      </c>
      <c r="I14" s="493" t="s">
        <v>36</v>
      </c>
      <c r="J14" s="348">
        <v>0</v>
      </c>
      <c r="K14" s="349">
        <v>0</v>
      </c>
      <c r="L14" s="349">
        <v>0</v>
      </c>
      <c r="M14" s="494">
        <v>0</v>
      </c>
      <c r="N14" s="351">
        <v>0</v>
      </c>
      <c r="O14" s="349">
        <v>0</v>
      </c>
      <c r="P14" s="349">
        <v>0</v>
      </c>
      <c r="Q14" s="495">
        <v>0</v>
      </c>
      <c r="R14" s="348">
        <v>0</v>
      </c>
      <c r="S14" s="349">
        <v>0</v>
      </c>
      <c r="T14" s="349">
        <v>0</v>
      </c>
      <c r="U14" s="350">
        <v>0</v>
      </c>
      <c r="V14" s="496">
        <v>0</v>
      </c>
      <c r="W14" s="379">
        <v>0</v>
      </c>
      <c r="X14" s="379">
        <v>0</v>
      </c>
      <c r="Y14" s="497">
        <v>0</v>
      </c>
      <c r="Z14" s="21">
        <v>0</v>
      </c>
      <c r="AA14" s="11">
        <v>0</v>
      </c>
      <c r="AB14" s="21">
        <v>0</v>
      </c>
      <c r="AC14" s="201">
        <v>0</v>
      </c>
      <c r="AD14" s="348">
        <v>0</v>
      </c>
      <c r="AE14" s="349">
        <v>0</v>
      </c>
      <c r="AF14" s="351">
        <v>0</v>
      </c>
      <c r="AG14" s="494">
        <v>0</v>
      </c>
      <c r="AH14" s="348">
        <v>0</v>
      </c>
      <c r="AI14" s="349">
        <v>0</v>
      </c>
      <c r="AJ14" s="351">
        <v>0</v>
      </c>
      <c r="AK14" s="494">
        <v>0</v>
      </c>
      <c r="AL14" s="348">
        <v>0</v>
      </c>
      <c r="AM14" s="349">
        <v>0</v>
      </c>
      <c r="AN14" s="351">
        <v>0</v>
      </c>
      <c r="AO14" s="494">
        <v>0</v>
      </c>
      <c r="AP14" s="348">
        <v>0</v>
      </c>
      <c r="AQ14" s="349">
        <v>0</v>
      </c>
      <c r="AR14" s="351">
        <v>0</v>
      </c>
      <c r="AS14" s="494">
        <v>0</v>
      </c>
      <c r="AT14" s="348">
        <v>0</v>
      </c>
      <c r="AU14" s="349">
        <v>0</v>
      </c>
      <c r="AV14" s="351">
        <v>0</v>
      </c>
      <c r="AW14" s="494">
        <v>0</v>
      </c>
      <c r="AX14" s="348">
        <v>0</v>
      </c>
      <c r="AY14" s="349">
        <v>0</v>
      </c>
      <c r="AZ14" s="351">
        <v>0</v>
      </c>
      <c r="BA14" s="494">
        <v>0</v>
      </c>
      <c r="BB14" s="348">
        <v>0</v>
      </c>
      <c r="BC14" s="349">
        <v>0</v>
      </c>
      <c r="BD14" s="351">
        <v>0</v>
      </c>
      <c r="BE14" s="494">
        <v>0</v>
      </c>
      <c r="BF14" s="353">
        <f aca="true" t="shared" si="0" ref="BF14:BF39">AG14+AC14+Y14+U14+Q14+M14+AK14+AO14+AS14+AW14+BA14+BE14</f>
        <v>0</v>
      </c>
    </row>
    <row r="15" spans="1:58" s="7" customFormat="1" ht="15" customHeight="1">
      <c r="A15" s="907"/>
      <c r="B15" s="664"/>
      <c r="C15" s="667"/>
      <c r="D15" s="664"/>
      <c r="E15" s="910"/>
      <c r="F15" s="913"/>
      <c r="G15" s="916"/>
      <c r="H15" s="675"/>
      <c r="I15" s="499" t="s">
        <v>37</v>
      </c>
      <c r="J15" s="355">
        <v>0</v>
      </c>
      <c r="K15" s="356">
        <v>0</v>
      </c>
      <c r="L15" s="356">
        <v>0</v>
      </c>
      <c r="M15" s="362">
        <v>0</v>
      </c>
      <c r="N15" s="358">
        <v>0</v>
      </c>
      <c r="O15" s="356">
        <v>0</v>
      </c>
      <c r="P15" s="356">
        <v>0</v>
      </c>
      <c r="Q15" s="359">
        <v>0</v>
      </c>
      <c r="R15" s="355">
        <v>0</v>
      </c>
      <c r="S15" s="356">
        <v>0</v>
      </c>
      <c r="T15" s="356">
        <v>0</v>
      </c>
      <c r="U15" s="357">
        <v>0</v>
      </c>
      <c r="V15" s="358">
        <v>0</v>
      </c>
      <c r="W15" s="356">
        <v>0</v>
      </c>
      <c r="X15" s="356">
        <v>0</v>
      </c>
      <c r="Y15" s="500">
        <v>0</v>
      </c>
      <c r="Z15" s="9">
        <v>0</v>
      </c>
      <c r="AA15" s="8">
        <v>0</v>
      </c>
      <c r="AB15" s="9">
        <v>0</v>
      </c>
      <c r="AC15" s="20">
        <v>0</v>
      </c>
      <c r="AD15" s="355">
        <v>0</v>
      </c>
      <c r="AE15" s="356">
        <v>0</v>
      </c>
      <c r="AF15" s="358">
        <v>0</v>
      </c>
      <c r="AG15" s="362">
        <v>0</v>
      </c>
      <c r="AH15" s="355">
        <v>0</v>
      </c>
      <c r="AI15" s="356">
        <v>0</v>
      </c>
      <c r="AJ15" s="358">
        <v>0</v>
      </c>
      <c r="AK15" s="362">
        <v>0</v>
      </c>
      <c r="AL15" s="355">
        <v>0</v>
      </c>
      <c r="AM15" s="356">
        <v>0</v>
      </c>
      <c r="AN15" s="358">
        <v>0</v>
      </c>
      <c r="AO15" s="362">
        <v>0</v>
      </c>
      <c r="AP15" s="355">
        <v>0</v>
      </c>
      <c r="AQ15" s="356">
        <v>0</v>
      </c>
      <c r="AR15" s="358">
        <v>0</v>
      </c>
      <c r="AS15" s="362">
        <v>0</v>
      </c>
      <c r="AT15" s="355">
        <v>0</v>
      </c>
      <c r="AU15" s="356">
        <v>0</v>
      </c>
      <c r="AV15" s="358">
        <v>0</v>
      </c>
      <c r="AW15" s="362">
        <v>0</v>
      </c>
      <c r="AX15" s="355">
        <v>0</v>
      </c>
      <c r="AY15" s="356">
        <v>0</v>
      </c>
      <c r="AZ15" s="358">
        <v>0</v>
      </c>
      <c r="BA15" s="362">
        <v>0</v>
      </c>
      <c r="BB15" s="355">
        <v>0</v>
      </c>
      <c r="BC15" s="356">
        <v>0</v>
      </c>
      <c r="BD15" s="358">
        <v>0</v>
      </c>
      <c r="BE15" s="362">
        <v>0</v>
      </c>
      <c r="BF15" s="360">
        <f t="shared" si="0"/>
        <v>0</v>
      </c>
    </row>
    <row r="16" spans="1:58" s="7" customFormat="1" ht="15" customHeight="1">
      <c r="A16" s="907"/>
      <c r="B16" s="664"/>
      <c r="C16" s="667"/>
      <c r="D16" s="664"/>
      <c r="E16" s="910"/>
      <c r="F16" s="913"/>
      <c r="G16" s="916"/>
      <c r="H16" s="675"/>
      <c r="I16" s="499" t="s">
        <v>38</v>
      </c>
      <c r="J16" s="355">
        <v>0</v>
      </c>
      <c r="K16" s="356">
        <v>0</v>
      </c>
      <c r="L16" s="356">
        <v>0</v>
      </c>
      <c r="M16" s="362">
        <v>0</v>
      </c>
      <c r="N16" s="358">
        <v>0</v>
      </c>
      <c r="O16" s="356">
        <v>0</v>
      </c>
      <c r="P16" s="356">
        <v>0</v>
      </c>
      <c r="Q16" s="359">
        <v>0</v>
      </c>
      <c r="R16" s="355">
        <v>0</v>
      </c>
      <c r="S16" s="356">
        <v>0</v>
      </c>
      <c r="T16" s="356">
        <v>0</v>
      </c>
      <c r="U16" s="357">
        <v>0</v>
      </c>
      <c r="V16" s="358">
        <v>0</v>
      </c>
      <c r="W16" s="356">
        <v>0</v>
      </c>
      <c r="X16" s="356">
        <v>0</v>
      </c>
      <c r="Y16" s="500">
        <v>0</v>
      </c>
      <c r="Z16" s="9">
        <v>0</v>
      </c>
      <c r="AA16" s="8">
        <v>0</v>
      </c>
      <c r="AB16" s="8">
        <v>0</v>
      </c>
      <c r="AC16" s="20">
        <v>0</v>
      </c>
      <c r="AD16" s="355">
        <v>0</v>
      </c>
      <c r="AE16" s="356">
        <v>0</v>
      </c>
      <c r="AF16" s="356">
        <v>0</v>
      </c>
      <c r="AG16" s="362">
        <v>0</v>
      </c>
      <c r="AH16" s="355">
        <v>0</v>
      </c>
      <c r="AI16" s="356">
        <v>0</v>
      </c>
      <c r="AJ16" s="356">
        <v>0</v>
      </c>
      <c r="AK16" s="362">
        <v>0</v>
      </c>
      <c r="AL16" s="355">
        <v>0</v>
      </c>
      <c r="AM16" s="356">
        <v>0</v>
      </c>
      <c r="AN16" s="356">
        <v>0</v>
      </c>
      <c r="AO16" s="362">
        <v>0</v>
      </c>
      <c r="AP16" s="355">
        <v>0</v>
      </c>
      <c r="AQ16" s="356">
        <v>0</v>
      </c>
      <c r="AR16" s="356">
        <v>0</v>
      </c>
      <c r="AS16" s="362">
        <v>0</v>
      </c>
      <c r="AT16" s="355">
        <v>0</v>
      </c>
      <c r="AU16" s="356">
        <v>0</v>
      </c>
      <c r="AV16" s="356">
        <v>0</v>
      </c>
      <c r="AW16" s="362">
        <v>0</v>
      </c>
      <c r="AX16" s="355">
        <v>0</v>
      </c>
      <c r="AY16" s="356">
        <v>0</v>
      </c>
      <c r="AZ16" s="356">
        <v>0</v>
      </c>
      <c r="BA16" s="362">
        <v>0</v>
      </c>
      <c r="BB16" s="355">
        <v>0</v>
      </c>
      <c r="BC16" s="356">
        <v>0</v>
      </c>
      <c r="BD16" s="356">
        <v>0</v>
      </c>
      <c r="BE16" s="362">
        <v>0</v>
      </c>
      <c r="BF16" s="360">
        <f t="shared" si="0"/>
        <v>0</v>
      </c>
    </row>
    <row r="17" spans="1:58" s="7" customFormat="1" ht="15" customHeight="1">
      <c r="A17" s="907"/>
      <c r="B17" s="664"/>
      <c r="C17" s="667"/>
      <c r="D17" s="664"/>
      <c r="E17" s="910"/>
      <c r="F17" s="913"/>
      <c r="G17" s="916"/>
      <c r="H17" s="675"/>
      <c r="I17" s="499" t="s">
        <v>39</v>
      </c>
      <c r="J17" s="355">
        <v>0</v>
      </c>
      <c r="K17" s="356">
        <v>0</v>
      </c>
      <c r="L17" s="356">
        <v>0</v>
      </c>
      <c r="M17" s="362">
        <v>0</v>
      </c>
      <c r="N17" s="358">
        <v>0</v>
      </c>
      <c r="O17" s="356">
        <v>0</v>
      </c>
      <c r="P17" s="356">
        <v>0</v>
      </c>
      <c r="Q17" s="359">
        <v>0</v>
      </c>
      <c r="R17" s="355">
        <v>0</v>
      </c>
      <c r="S17" s="356">
        <v>0</v>
      </c>
      <c r="T17" s="356">
        <v>0</v>
      </c>
      <c r="U17" s="357">
        <v>0</v>
      </c>
      <c r="V17" s="358">
        <v>0</v>
      </c>
      <c r="W17" s="356">
        <v>0</v>
      </c>
      <c r="X17" s="356">
        <v>0</v>
      </c>
      <c r="Y17" s="500">
        <v>0</v>
      </c>
      <c r="Z17" s="9">
        <v>0</v>
      </c>
      <c r="AA17" s="8">
        <v>0</v>
      </c>
      <c r="AB17" s="8">
        <v>0</v>
      </c>
      <c r="AC17" s="20">
        <v>0</v>
      </c>
      <c r="AD17" s="355">
        <v>0</v>
      </c>
      <c r="AE17" s="356">
        <v>0</v>
      </c>
      <c r="AF17" s="356">
        <v>0</v>
      </c>
      <c r="AG17" s="362">
        <v>0</v>
      </c>
      <c r="AH17" s="355">
        <v>0</v>
      </c>
      <c r="AI17" s="356">
        <v>0</v>
      </c>
      <c r="AJ17" s="356">
        <v>0</v>
      </c>
      <c r="AK17" s="362">
        <v>0</v>
      </c>
      <c r="AL17" s="355">
        <v>0</v>
      </c>
      <c r="AM17" s="356">
        <v>0</v>
      </c>
      <c r="AN17" s="356">
        <v>0</v>
      </c>
      <c r="AO17" s="362">
        <v>0</v>
      </c>
      <c r="AP17" s="355">
        <v>0</v>
      </c>
      <c r="AQ17" s="356">
        <v>0</v>
      </c>
      <c r="AR17" s="356">
        <v>0</v>
      </c>
      <c r="AS17" s="362">
        <v>0</v>
      </c>
      <c r="AT17" s="355">
        <v>0</v>
      </c>
      <c r="AU17" s="356">
        <v>0</v>
      </c>
      <c r="AV17" s="356">
        <v>0</v>
      </c>
      <c r="AW17" s="362">
        <v>0</v>
      </c>
      <c r="AX17" s="355">
        <v>0</v>
      </c>
      <c r="AY17" s="356">
        <v>0</v>
      </c>
      <c r="AZ17" s="356">
        <v>0</v>
      </c>
      <c r="BA17" s="362">
        <v>0</v>
      </c>
      <c r="BB17" s="355">
        <v>0</v>
      </c>
      <c r="BC17" s="356">
        <v>0</v>
      </c>
      <c r="BD17" s="356">
        <v>0</v>
      </c>
      <c r="BE17" s="362">
        <v>0</v>
      </c>
      <c r="BF17" s="360">
        <f t="shared" si="0"/>
        <v>0</v>
      </c>
    </row>
    <row r="18" spans="1:58" s="7" customFormat="1" ht="15" customHeight="1">
      <c r="A18" s="907"/>
      <c r="B18" s="664"/>
      <c r="C18" s="667"/>
      <c r="D18" s="664"/>
      <c r="E18" s="910"/>
      <c r="F18" s="913"/>
      <c r="G18" s="916"/>
      <c r="H18" s="675"/>
      <c r="I18" s="499" t="s">
        <v>40</v>
      </c>
      <c r="J18" s="355">
        <v>0</v>
      </c>
      <c r="K18" s="356">
        <v>0</v>
      </c>
      <c r="L18" s="356">
        <v>0</v>
      </c>
      <c r="M18" s="362">
        <v>0</v>
      </c>
      <c r="N18" s="358">
        <v>0</v>
      </c>
      <c r="O18" s="356">
        <v>0</v>
      </c>
      <c r="P18" s="356">
        <v>0</v>
      </c>
      <c r="Q18" s="359">
        <v>0</v>
      </c>
      <c r="R18" s="355">
        <v>0</v>
      </c>
      <c r="S18" s="356">
        <v>0</v>
      </c>
      <c r="T18" s="356">
        <v>0</v>
      </c>
      <c r="U18" s="357">
        <v>0</v>
      </c>
      <c r="V18" s="358">
        <v>0</v>
      </c>
      <c r="W18" s="356">
        <v>0</v>
      </c>
      <c r="X18" s="356">
        <v>0</v>
      </c>
      <c r="Y18" s="500">
        <v>0</v>
      </c>
      <c r="Z18" s="982">
        <v>3</v>
      </c>
      <c r="AA18" s="983">
        <v>1</v>
      </c>
      <c r="AB18" s="983">
        <v>0</v>
      </c>
      <c r="AC18" s="984">
        <v>4</v>
      </c>
      <c r="AD18" s="355">
        <v>0</v>
      </c>
      <c r="AE18" s="356">
        <v>0</v>
      </c>
      <c r="AF18" s="356">
        <v>0</v>
      </c>
      <c r="AG18" s="362">
        <v>0</v>
      </c>
      <c r="AH18" s="355">
        <v>0</v>
      </c>
      <c r="AI18" s="356">
        <v>0</v>
      </c>
      <c r="AJ18" s="356">
        <v>0</v>
      </c>
      <c r="AK18" s="362">
        <v>0</v>
      </c>
      <c r="AL18" s="355">
        <v>0</v>
      </c>
      <c r="AM18" s="356">
        <v>0</v>
      </c>
      <c r="AN18" s="356">
        <v>0</v>
      </c>
      <c r="AO18" s="362">
        <v>0</v>
      </c>
      <c r="AP18" s="355">
        <v>0</v>
      </c>
      <c r="AQ18" s="356">
        <v>0</v>
      </c>
      <c r="AR18" s="356">
        <v>0</v>
      </c>
      <c r="AS18" s="362">
        <v>0</v>
      </c>
      <c r="AT18" s="355">
        <v>0</v>
      </c>
      <c r="AU18" s="356">
        <v>0</v>
      </c>
      <c r="AV18" s="356">
        <v>0</v>
      </c>
      <c r="AW18" s="362">
        <v>0</v>
      </c>
      <c r="AX18" s="355">
        <v>0</v>
      </c>
      <c r="AY18" s="356">
        <v>0</v>
      </c>
      <c r="AZ18" s="356">
        <v>0</v>
      </c>
      <c r="BA18" s="362">
        <v>0</v>
      </c>
      <c r="BB18" s="355">
        <v>0</v>
      </c>
      <c r="BC18" s="356">
        <v>0</v>
      </c>
      <c r="BD18" s="356">
        <v>0</v>
      </c>
      <c r="BE18" s="362">
        <v>0</v>
      </c>
      <c r="BF18" s="360">
        <f t="shared" si="0"/>
        <v>4</v>
      </c>
    </row>
    <row r="19" spans="1:58" s="7" customFormat="1" ht="36" customHeight="1">
      <c r="A19" s="907"/>
      <c r="B19" s="664"/>
      <c r="C19" s="667"/>
      <c r="D19" s="664"/>
      <c r="E19" s="910"/>
      <c r="F19" s="913"/>
      <c r="G19" s="916"/>
      <c r="H19" s="676"/>
      <c r="I19" s="501" t="s">
        <v>236</v>
      </c>
      <c r="J19" s="520">
        <v>0</v>
      </c>
      <c r="K19" s="406">
        <v>0</v>
      </c>
      <c r="L19" s="406">
        <v>0</v>
      </c>
      <c r="M19" s="521">
        <v>0</v>
      </c>
      <c r="N19" s="358">
        <v>0</v>
      </c>
      <c r="O19" s="356">
        <v>0</v>
      </c>
      <c r="P19" s="406">
        <v>0</v>
      </c>
      <c r="Q19" s="363">
        <v>0</v>
      </c>
      <c r="R19" s="355">
        <v>0</v>
      </c>
      <c r="S19" s="356">
        <v>0</v>
      </c>
      <c r="T19" s="406">
        <v>0</v>
      </c>
      <c r="U19" s="362">
        <v>0</v>
      </c>
      <c r="V19" s="358">
        <v>0</v>
      </c>
      <c r="W19" s="356">
        <v>0</v>
      </c>
      <c r="X19" s="406">
        <v>0</v>
      </c>
      <c r="Y19" s="500">
        <v>0</v>
      </c>
      <c r="Z19" s="982">
        <v>3</v>
      </c>
      <c r="AA19" s="983">
        <v>1</v>
      </c>
      <c r="AB19" s="985">
        <v>0</v>
      </c>
      <c r="AC19" s="984">
        <v>4</v>
      </c>
      <c r="AD19" s="355">
        <v>0</v>
      </c>
      <c r="AE19" s="356">
        <v>0</v>
      </c>
      <c r="AF19" s="406">
        <v>0</v>
      </c>
      <c r="AG19" s="981">
        <v>0</v>
      </c>
      <c r="AH19" s="355">
        <v>0</v>
      </c>
      <c r="AI19" s="356">
        <v>0</v>
      </c>
      <c r="AJ19" s="406">
        <v>0</v>
      </c>
      <c r="AK19" s="362">
        <v>0</v>
      </c>
      <c r="AL19" s="355">
        <v>0</v>
      </c>
      <c r="AM19" s="356">
        <v>0</v>
      </c>
      <c r="AN19" s="406">
        <v>0</v>
      </c>
      <c r="AO19" s="362">
        <v>0</v>
      </c>
      <c r="AP19" s="355">
        <v>0</v>
      </c>
      <c r="AQ19" s="356">
        <v>0</v>
      </c>
      <c r="AR19" s="406">
        <v>0</v>
      </c>
      <c r="AS19" s="362">
        <v>0</v>
      </c>
      <c r="AT19" s="355">
        <v>0</v>
      </c>
      <c r="AU19" s="356">
        <v>0</v>
      </c>
      <c r="AV19" s="406">
        <v>0</v>
      </c>
      <c r="AW19" s="362">
        <v>0</v>
      </c>
      <c r="AX19" s="355">
        <v>0</v>
      </c>
      <c r="AY19" s="356">
        <v>6</v>
      </c>
      <c r="AZ19" s="406">
        <v>0</v>
      </c>
      <c r="BA19" s="362">
        <v>0</v>
      </c>
      <c r="BB19" s="355">
        <v>0</v>
      </c>
      <c r="BC19" s="356">
        <v>0</v>
      </c>
      <c r="BD19" s="406">
        <v>0</v>
      </c>
      <c r="BE19" s="362">
        <v>0</v>
      </c>
      <c r="BF19" s="366">
        <f>AG19+AC19+Y19+U19+Q19+M19+AK19+AO19+AS19+AW19+BA19+BE19</f>
        <v>4</v>
      </c>
    </row>
    <row r="20" spans="1:58" s="7" customFormat="1" ht="15" customHeight="1">
      <c r="A20" s="907"/>
      <c r="B20" s="664"/>
      <c r="C20" s="667"/>
      <c r="D20" s="664"/>
      <c r="E20" s="910"/>
      <c r="F20" s="913"/>
      <c r="G20" s="916"/>
      <c r="H20" s="677" t="s">
        <v>41</v>
      </c>
      <c r="I20" s="499" t="s">
        <v>42</v>
      </c>
      <c r="J20" s="355">
        <v>0</v>
      </c>
      <c r="K20" s="356">
        <v>0</v>
      </c>
      <c r="L20" s="356">
        <v>0</v>
      </c>
      <c r="M20" s="362">
        <v>0</v>
      </c>
      <c r="N20" s="358">
        <v>0</v>
      </c>
      <c r="O20" s="356">
        <v>0</v>
      </c>
      <c r="P20" s="406">
        <v>0</v>
      </c>
      <c r="Q20" s="359">
        <v>0</v>
      </c>
      <c r="R20" s="355">
        <v>0</v>
      </c>
      <c r="S20" s="356">
        <v>0</v>
      </c>
      <c r="T20" s="406">
        <v>0</v>
      </c>
      <c r="U20" s="357">
        <v>0</v>
      </c>
      <c r="V20" s="358">
        <v>0</v>
      </c>
      <c r="W20" s="356">
        <v>0</v>
      </c>
      <c r="X20" s="406">
        <v>0</v>
      </c>
      <c r="Y20" s="500">
        <v>0</v>
      </c>
      <c r="Z20" s="982">
        <v>3</v>
      </c>
      <c r="AA20" s="983">
        <v>1</v>
      </c>
      <c r="AB20" s="985">
        <v>0</v>
      </c>
      <c r="AC20" s="984">
        <v>4</v>
      </c>
      <c r="AD20" s="355">
        <v>0</v>
      </c>
      <c r="AE20" s="356">
        <v>0</v>
      </c>
      <c r="AF20" s="406">
        <v>0</v>
      </c>
      <c r="AG20" s="362">
        <v>0</v>
      </c>
      <c r="AH20" s="355">
        <v>0</v>
      </c>
      <c r="AI20" s="356">
        <v>0</v>
      </c>
      <c r="AJ20" s="406">
        <v>0</v>
      </c>
      <c r="AK20" s="362">
        <v>0</v>
      </c>
      <c r="AL20" s="355">
        <v>0</v>
      </c>
      <c r="AM20" s="356">
        <v>0</v>
      </c>
      <c r="AN20" s="406">
        <v>0</v>
      </c>
      <c r="AO20" s="362">
        <v>0</v>
      </c>
      <c r="AP20" s="355">
        <v>0</v>
      </c>
      <c r="AQ20" s="356">
        <v>0</v>
      </c>
      <c r="AR20" s="406">
        <v>0</v>
      </c>
      <c r="AS20" s="362">
        <v>0</v>
      </c>
      <c r="AT20" s="355">
        <v>0</v>
      </c>
      <c r="AU20" s="356">
        <v>0</v>
      </c>
      <c r="AV20" s="406">
        <v>0</v>
      </c>
      <c r="AW20" s="362">
        <v>0</v>
      </c>
      <c r="AX20" s="355">
        <v>0</v>
      </c>
      <c r="AY20" s="356">
        <v>0</v>
      </c>
      <c r="AZ20" s="406">
        <v>0</v>
      </c>
      <c r="BA20" s="362">
        <v>0</v>
      </c>
      <c r="BB20" s="355">
        <v>0</v>
      </c>
      <c r="BC20" s="356">
        <v>0</v>
      </c>
      <c r="BD20" s="406">
        <v>0</v>
      </c>
      <c r="BE20" s="362">
        <v>0</v>
      </c>
      <c r="BF20" s="360">
        <f t="shared" si="0"/>
        <v>4</v>
      </c>
    </row>
    <row r="21" spans="1:58" s="7" customFormat="1" ht="15" customHeight="1">
      <c r="A21" s="907"/>
      <c r="B21" s="664"/>
      <c r="C21" s="667"/>
      <c r="D21" s="664"/>
      <c r="E21" s="910"/>
      <c r="F21" s="913"/>
      <c r="G21" s="916"/>
      <c r="H21" s="678"/>
      <c r="I21" s="499" t="s">
        <v>43</v>
      </c>
      <c r="J21" s="355">
        <v>0</v>
      </c>
      <c r="K21" s="356">
        <v>0</v>
      </c>
      <c r="L21" s="356">
        <v>0</v>
      </c>
      <c r="M21" s="362">
        <v>0</v>
      </c>
      <c r="N21" s="358">
        <v>0</v>
      </c>
      <c r="O21" s="356">
        <v>0</v>
      </c>
      <c r="P21" s="406">
        <v>0</v>
      </c>
      <c r="Q21" s="359">
        <v>0</v>
      </c>
      <c r="R21" s="355">
        <v>0</v>
      </c>
      <c r="S21" s="356">
        <v>0</v>
      </c>
      <c r="T21" s="406">
        <v>0</v>
      </c>
      <c r="U21" s="357">
        <v>0</v>
      </c>
      <c r="V21" s="358">
        <v>0</v>
      </c>
      <c r="W21" s="356">
        <v>0</v>
      </c>
      <c r="X21" s="406">
        <v>0</v>
      </c>
      <c r="Y21" s="500">
        <v>0</v>
      </c>
      <c r="Z21" s="986">
        <v>0</v>
      </c>
      <c r="AA21" s="987">
        <v>0</v>
      </c>
      <c r="AB21" s="988">
        <v>0</v>
      </c>
      <c r="AC21" s="989">
        <v>0</v>
      </c>
      <c r="AD21" s="355">
        <v>0</v>
      </c>
      <c r="AE21" s="356">
        <v>0</v>
      </c>
      <c r="AF21" s="406">
        <v>0</v>
      </c>
      <c r="AG21" s="362">
        <v>0</v>
      </c>
      <c r="AH21" s="355">
        <v>0</v>
      </c>
      <c r="AI21" s="356">
        <v>0</v>
      </c>
      <c r="AJ21" s="406">
        <v>0</v>
      </c>
      <c r="AK21" s="362">
        <v>0</v>
      </c>
      <c r="AL21" s="355">
        <v>0</v>
      </c>
      <c r="AM21" s="356">
        <v>0</v>
      </c>
      <c r="AN21" s="406">
        <v>0</v>
      </c>
      <c r="AO21" s="362">
        <v>0</v>
      </c>
      <c r="AP21" s="355">
        <v>0</v>
      </c>
      <c r="AQ21" s="356">
        <v>0</v>
      </c>
      <c r="AR21" s="406">
        <v>0</v>
      </c>
      <c r="AS21" s="362">
        <v>0</v>
      </c>
      <c r="AT21" s="355">
        <v>0</v>
      </c>
      <c r="AU21" s="356">
        <v>0</v>
      </c>
      <c r="AV21" s="406">
        <v>0</v>
      </c>
      <c r="AW21" s="362">
        <v>0</v>
      </c>
      <c r="AX21" s="355">
        <v>0</v>
      </c>
      <c r="AY21" s="356">
        <v>0</v>
      </c>
      <c r="AZ21" s="406">
        <v>0</v>
      </c>
      <c r="BA21" s="362">
        <v>0</v>
      </c>
      <c r="BB21" s="355">
        <v>0</v>
      </c>
      <c r="BC21" s="356">
        <v>0</v>
      </c>
      <c r="BD21" s="406">
        <v>0</v>
      </c>
      <c r="BE21" s="362">
        <v>0</v>
      </c>
      <c r="BF21" s="360">
        <v>0</v>
      </c>
    </row>
    <row r="22" spans="1:58" s="7" customFormat="1" ht="15" customHeight="1">
      <c r="A22" s="907"/>
      <c r="B22" s="664"/>
      <c r="C22" s="667"/>
      <c r="D22" s="664"/>
      <c r="E22" s="910"/>
      <c r="F22" s="913"/>
      <c r="G22" s="916"/>
      <c r="H22" s="679" t="s">
        <v>44</v>
      </c>
      <c r="I22" s="499" t="s">
        <v>45</v>
      </c>
      <c r="J22" s="355">
        <v>0</v>
      </c>
      <c r="K22" s="356">
        <v>0</v>
      </c>
      <c r="L22" s="356">
        <v>0</v>
      </c>
      <c r="M22" s="362">
        <v>0</v>
      </c>
      <c r="N22" s="358">
        <v>0</v>
      </c>
      <c r="O22" s="356">
        <v>0</v>
      </c>
      <c r="P22" s="406">
        <v>0</v>
      </c>
      <c r="Q22" s="359">
        <v>0</v>
      </c>
      <c r="R22" s="355">
        <v>0</v>
      </c>
      <c r="S22" s="356">
        <v>0</v>
      </c>
      <c r="T22" s="406">
        <v>0</v>
      </c>
      <c r="U22" s="357">
        <v>0</v>
      </c>
      <c r="V22" s="358">
        <v>0</v>
      </c>
      <c r="W22" s="356">
        <v>0</v>
      </c>
      <c r="X22" s="406">
        <v>0</v>
      </c>
      <c r="Y22" s="500">
        <v>0</v>
      </c>
      <c r="Z22" s="9">
        <v>0</v>
      </c>
      <c r="AA22" s="8">
        <v>0</v>
      </c>
      <c r="AB22" s="978">
        <v>0</v>
      </c>
      <c r="AC22" s="20">
        <v>0</v>
      </c>
      <c r="AD22" s="355">
        <v>0</v>
      </c>
      <c r="AE22" s="356">
        <v>0</v>
      </c>
      <c r="AF22" s="406">
        <v>0</v>
      </c>
      <c r="AG22" s="362">
        <v>0</v>
      </c>
      <c r="AH22" s="355">
        <v>0</v>
      </c>
      <c r="AI22" s="356">
        <v>0</v>
      </c>
      <c r="AJ22" s="406">
        <v>0</v>
      </c>
      <c r="AK22" s="362">
        <v>0</v>
      </c>
      <c r="AL22" s="355">
        <v>0</v>
      </c>
      <c r="AM22" s="356">
        <v>0</v>
      </c>
      <c r="AN22" s="406">
        <v>0</v>
      </c>
      <c r="AO22" s="362">
        <v>0</v>
      </c>
      <c r="AP22" s="355">
        <v>0</v>
      </c>
      <c r="AQ22" s="356">
        <v>0</v>
      </c>
      <c r="AR22" s="406">
        <v>0</v>
      </c>
      <c r="AS22" s="362">
        <v>0</v>
      </c>
      <c r="AT22" s="355">
        <v>0</v>
      </c>
      <c r="AU22" s="356">
        <v>0</v>
      </c>
      <c r="AV22" s="406">
        <v>0</v>
      </c>
      <c r="AW22" s="362">
        <v>0</v>
      </c>
      <c r="AX22" s="355">
        <v>0</v>
      </c>
      <c r="AY22" s="356">
        <v>0</v>
      </c>
      <c r="AZ22" s="406">
        <v>0</v>
      </c>
      <c r="BA22" s="362">
        <v>0</v>
      </c>
      <c r="BB22" s="355">
        <v>0</v>
      </c>
      <c r="BC22" s="356">
        <v>0</v>
      </c>
      <c r="BD22" s="406">
        <v>0</v>
      </c>
      <c r="BE22" s="362">
        <v>0</v>
      </c>
      <c r="BF22" s="360">
        <f t="shared" si="0"/>
        <v>0</v>
      </c>
    </row>
    <row r="23" spans="1:58" s="7" customFormat="1" ht="15" customHeight="1" thickBot="1">
      <c r="A23" s="908"/>
      <c r="B23" s="665"/>
      <c r="C23" s="668"/>
      <c r="D23" s="665"/>
      <c r="E23" s="911"/>
      <c r="F23" s="914"/>
      <c r="G23" s="917"/>
      <c r="H23" s="680"/>
      <c r="I23" s="502" t="s">
        <v>46</v>
      </c>
      <c r="J23" s="388">
        <v>0</v>
      </c>
      <c r="K23" s="374">
        <v>0</v>
      </c>
      <c r="L23" s="374">
        <v>0</v>
      </c>
      <c r="M23" s="503">
        <v>0</v>
      </c>
      <c r="N23" s="371">
        <v>0</v>
      </c>
      <c r="O23" s="369">
        <v>0</v>
      </c>
      <c r="P23" s="407">
        <v>0</v>
      </c>
      <c r="Q23" s="372">
        <v>0</v>
      </c>
      <c r="R23" s="368">
        <v>0</v>
      </c>
      <c r="S23" s="369">
        <v>0</v>
      </c>
      <c r="T23" s="407">
        <v>0</v>
      </c>
      <c r="U23" s="370">
        <v>0</v>
      </c>
      <c r="V23" s="371">
        <v>0</v>
      </c>
      <c r="W23" s="369">
        <v>0</v>
      </c>
      <c r="X23" s="407">
        <v>0</v>
      </c>
      <c r="Y23" s="504">
        <v>0</v>
      </c>
      <c r="Z23" s="118">
        <v>0</v>
      </c>
      <c r="AA23" s="15">
        <v>0</v>
      </c>
      <c r="AB23" s="979">
        <v>0</v>
      </c>
      <c r="AC23" s="980">
        <v>0</v>
      </c>
      <c r="AD23" s="368">
        <v>0</v>
      </c>
      <c r="AE23" s="369">
        <v>0</v>
      </c>
      <c r="AF23" s="407">
        <v>0</v>
      </c>
      <c r="AG23" s="506">
        <v>0</v>
      </c>
      <c r="AH23" s="368">
        <v>0</v>
      </c>
      <c r="AI23" s="369">
        <v>0</v>
      </c>
      <c r="AJ23" s="407">
        <v>0</v>
      </c>
      <c r="AK23" s="506">
        <v>0</v>
      </c>
      <c r="AL23" s="368">
        <v>0</v>
      </c>
      <c r="AM23" s="369">
        <v>0</v>
      </c>
      <c r="AN23" s="407">
        <v>0</v>
      </c>
      <c r="AO23" s="506">
        <v>0</v>
      </c>
      <c r="AP23" s="368">
        <v>0</v>
      </c>
      <c r="AQ23" s="369">
        <v>0</v>
      </c>
      <c r="AR23" s="407">
        <v>0</v>
      </c>
      <c r="AS23" s="506">
        <v>0</v>
      </c>
      <c r="AT23" s="368">
        <v>0</v>
      </c>
      <c r="AU23" s="369">
        <v>0</v>
      </c>
      <c r="AV23" s="407">
        <v>0</v>
      </c>
      <c r="AW23" s="506">
        <v>0</v>
      </c>
      <c r="AX23" s="368">
        <v>0</v>
      </c>
      <c r="AY23" s="369">
        <v>0</v>
      </c>
      <c r="AZ23" s="407">
        <v>0</v>
      </c>
      <c r="BA23" s="506">
        <v>0</v>
      </c>
      <c r="BB23" s="368">
        <v>0</v>
      </c>
      <c r="BC23" s="369">
        <v>0</v>
      </c>
      <c r="BD23" s="407">
        <v>0</v>
      </c>
      <c r="BE23" s="506">
        <v>0</v>
      </c>
      <c r="BF23" s="385">
        <f t="shared" si="0"/>
        <v>0</v>
      </c>
    </row>
    <row r="24" spans="1:58" s="7" customFormat="1" ht="15" customHeight="1">
      <c r="A24" s="918" t="s">
        <v>231</v>
      </c>
      <c r="B24" s="663">
        <v>16064</v>
      </c>
      <c r="C24" s="663" t="s">
        <v>237</v>
      </c>
      <c r="D24" s="663" t="s">
        <v>238</v>
      </c>
      <c r="E24" s="909" t="s">
        <v>239</v>
      </c>
      <c r="F24" s="912">
        <v>316</v>
      </c>
      <c r="G24" s="915" t="s">
        <v>240</v>
      </c>
      <c r="H24" s="674" t="s">
        <v>35</v>
      </c>
      <c r="I24" s="493" t="s">
        <v>36</v>
      </c>
      <c r="J24" s="348">
        <v>0</v>
      </c>
      <c r="K24" s="349">
        <v>0</v>
      </c>
      <c r="L24" s="351">
        <v>0</v>
      </c>
      <c r="M24" s="494">
        <v>0</v>
      </c>
      <c r="N24" s="348">
        <v>0</v>
      </c>
      <c r="O24" s="349">
        <v>0</v>
      </c>
      <c r="P24" s="351">
        <v>0</v>
      </c>
      <c r="Q24" s="494">
        <v>0</v>
      </c>
      <c r="R24" s="348">
        <v>0</v>
      </c>
      <c r="S24" s="349">
        <v>0</v>
      </c>
      <c r="T24" s="351">
        <v>0</v>
      </c>
      <c r="U24" s="494">
        <v>0</v>
      </c>
      <c r="V24" s="348">
        <v>0</v>
      </c>
      <c r="W24" s="349">
        <v>0</v>
      </c>
      <c r="X24" s="351">
        <v>0</v>
      </c>
      <c r="Y24" s="494">
        <v>0</v>
      </c>
      <c r="Z24" s="348">
        <v>0</v>
      </c>
      <c r="AA24" s="349">
        <v>0</v>
      </c>
      <c r="AB24" s="351">
        <v>0</v>
      </c>
      <c r="AC24" s="494">
        <v>0</v>
      </c>
      <c r="AD24" s="348">
        <v>0</v>
      </c>
      <c r="AE24" s="349">
        <v>0</v>
      </c>
      <c r="AF24" s="351">
        <v>0</v>
      </c>
      <c r="AG24" s="494">
        <v>0</v>
      </c>
      <c r="AH24" s="348">
        <v>0</v>
      </c>
      <c r="AI24" s="349">
        <v>0</v>
      </c>
      <c r="AJ24" s="351">
        <v>0</v>
      </c>
      <c r="AK24" s="494">
        <v>0</v>
      </c>
      <c r="AL24" s="348">
        <v>0</v>
      </c>
      <c r="AM24" s="349">
        <v>0</v>
      </c>
      <c r="AN24" s="351">
        <v>0</v>
      </c>
      <c r="AO24" s="494">
        <v>0</v>
      </c>
      <c r="AP24" s="348">
        <v>0</v>
      </c>
      <c r="AQ24" s="349">
        <v>0</v>
      </c>
      <c r="AR24" s="351">
        <v>0</v>
      </c>
      <c r="AS24" s="494">
        <v>0</v>
      </c>
      <c r="AT24" s="351">
        <v>0</v>
      </c>
      <c r="AU24" s="349">
        <v>0</v>
      </c>
      <c r="AV24" s="351">
        <v>0</v>
      </c>
      <c r="AW24" s="498">
        <v>0</v>
      </c>
      <c r="AX24" s="348">
        <v>0</v>
      </c>
      <c r="AY24" s="349">
        <v>0</v>
      </c>
      <c r="AZ24" s="351">
        <v>0</v>
      </c>
      <c r="BA24" s="494">
        <v>0</v>
      </c>
      <c r="BB24" s="351">
        <v>0</v>
      </c>
      <c r="BC24" s="349">
        <v>0</v>
      </c>
      <c r="BD24" s="351">
        <v>0</v>
      </c>
      <c r="BE24" s="498">
        <v>0</v>
      </c>
      <c r="BF24" s="353">
        <f t="shared" si="0"/>
        <v>0</v>
      </c>
    </row>
    <row r="25" spans="1:58" s="7" customFormat="1" ht="15" customHeight="1">
      <c r="A25" s="919"/>
      <c r="B25" s="664"/>
      <c r="C25" s="664"/>
      <c r="D25" s="664"/>
      <c r="E25" s="910"/>
      <c r="F25" s="913"/>
      <c r="G25" s="916"/>
      <c r="H25" s="675"/>
      <c r="I25" s="499" t="s">
        <v>37</v>
      </c>
      <c r="J25" s="355">
        <v>0</v>
      </c>
      <c r="K25" s="356">
        <v>0</v>
      </c>
      <c r="L25" s="358">
        <v>0</v>
      </c>
      <c r="M25" s="362">
        <v>0</v>
      </c>
      <c r="N25" s="355">
        <v>0</v>
      </c>
      <c r="O25" s="356">
        <v>0</v>
      </c>
      <c r="P25" s="358">
        <v>0</v>
      </c>
      <c r="Q25" s="362">
        <v>0</v>
      </c>
      <c r="R25" s="355">
        <v>0</v>
      </c>
      <c r="S25" s="356">
        <v>0</v>
      </c>
      <c r="T25" s="358">
        <v>0</v>
      </c>
      <c r="U25" s="362">
        <v>0</v>
      </c>
      <c r="V25" s="355">
        <v>0</v>
      </c>
      <c r="W25" s="356">
        <v>0</v>
      </c>
      <c r="X25" s="358">
        <v>0</v>
      </c>
      <c r="Y25" s="362">
        <v>0</v>
      </c>
      <c r="Z25" s="355">
        <v>0</v>
      </c>
      <c r="AA25" s="356">
        <v>0</v>
      </c>
      <c r="AB25" s="358">
        <v>0</v>
      </c>
      <c r="AC25" s="362">
        <v>0</v>
      </c>
      <c r="AD25" s="355">
        <v>0</v>
      </c>
      <c r="AE25" s="356">
        <v>0</v>
      </c>
      <c r="AF25" s="358">
        <v>0</v>
      </c>
      <c r="AG25" s="362">
        <v>0</v>
      </c>
      <c r="AH25" s="355">
        <v>0</v>
      </c>
      <c r="AI25" s="356">
        <v>0</v>
      </c>
      <c r="AJ25" s="358">
        <v>0</v>
      </c>
      <c r="AK25" s="362">
        <v>0</v>
      </c>
      <c r="AL25" s="355">
        <v>0</v>
      </c>
      <c r="AM25" s="356">
        <v>0</v>
      </c>
      <c r="AN25" s="358">
        <v>0</v>
      </c>
      <c r="AO25" s="362">
        <v>0</v>
      </c>
      <c r="AP25" s="355">
        <v>0</v>
      </c>
      <c r="AQ25" s="356">
        <v>0</v>
      </c>
      <c r="AR25" s="358">
        <v>0</v>
      </c>
      <c r="AS25" s="362">
        <v>0</v>
      </c>
      <c r="AT25" s="358">
        <v>0</v>
      </c>
      <c r="AU25" s="356">
        <v>0</v>
      </c>
      <c r="AV25" s="358">
        <v>0</v>
      </c>
      <c r="AW25" s="363">
        <v>0</v>
      </c>
      <c r="AX25" s="355">
        <v>0</v>
      </c>
      <c r="AY25" s="356">
        <v>0</v>
      </c>
      <c r="AZ25" s="358">
        <v>0</v>
      </c>
      <c r="BA25" s="362">
        <v>0</v>
      </c>
      <c r="BB25" s="358">
        <v>0</v>
      </c>
      <c r="BC25" s="356">
        <v>0</v>
      </c>
      <c r="BD25" s="358">
        <v>0</v>
      </c>
      <c r="BE25" s="363">
        <v>0</v>
      </c>
      <c r="BF25" s="360">
        <f t="shared" si="0"/>
        <v>0</v>
      </c>
    </row>
    <row r="26" spans="1:58" s="7" customFormat="1" ht="15" customHeight="1">
      <c r="A26" s="919"/>
      <c r="B26" s="664"/>
      <c r="C26" s="664"/>
      <c r="D26" s="664"/>
      <c r="E26" s="910"/>
      <c r="F26" s="913"/>
      <c r="G26" s="916"/>
      <c r="H26" s="675"/>
      <c r="I26" s="499" t="s">
        <v>38</v>
      </c>
      <c r="J26" s="355">
        <v>16</v>
      </c>
      <c r="K26" s="356">
        <v>0</v>
      </c>
      <c r="L26" s="356">
        <v>0</v>
      </c>
      <c r="M26" s="362">
        <v>16</v>
      </c>
      <c r="N26" s="355">
        <v>16</v>
      </c>
      <c r="O26" s="356">
        <v>0</v>
      </c>
      <c r="P26" s="356">
        <v>0</v>
      </c>
      <c r="Q26" s="362">
        <v>16</v>
      </c>
      <c r="R26" s="355">
        <v>16</v>
      </c>
      <c r="S26" s="356">
        <v>0</v>
      </c>
      <c r="T26" s="356">
        <v>0</v>
      </c>
      <c r="U26" s="362">
        <v>16</v>
      </c>
      <c r="V26" s="355">
        <v>16</v>
      </c>
      <c r="W26" s="356">
        <v>0</v>
      </c>
      <c r="X26" s="356">
        <v>0</v>
      </c>
      <c r="Y26" s="362">
        <v>16</v>
      </c>
      <c r="Z26" s="355">
        <v>16</v>
      </c>
      <c r="AA26" s="356">
        <v>0</v>
      </c>
      <c r="AB26" s="356">
        <v>0</v>
      </c>
      <c r="AC26" s="362">
        <v>16</v>
      </c>
      <c r="AD26" s="355">
        <v>16</v>
      </c>
      <c r="AE26" s="356">
        <v>0</v>
      </c>
      <c r="AF26" s="356">
        <v>0</v>
      </c>
      <c r="AG26" s="362">
        <v>16</v>
      </c>
      <c r="AH26" s="355">
        <v>0</v>
      </c>
      <c r="AI26" s="356">
        <v>0</v>
      </c>
      <c r="AJ26" s="356">
        <v>0</v>
      </c>
      <c r="AK26" s="362">
        <v>0</v>
      </c>
      <c r="AL26" s="355">
        <v>0</v>
      </c>
      <c r="AM26" s="356">
        <v>0</v>
      </c>
      <c r="AN26" s="356">
        <v>0</v>
      </c>
      <c r="AO26" s="362">
        <v>0</v>
      </c>
      <c r="AP26" s="355">
        <v>0</v>
      </c>
      <c r="AQ26" s="356">
        <v>0</v>
      </c>
      <c r="AR26" s="356">
        <v>0</v>
      </c>
      <c r="AS26" s="362">
        <v>0</v>
      </c>
      <c r="AT26" s="358">
        <v>0</v>
      </c>
      <c r="AU26" s="356">
        <v>0</v>
      </c>
      <c r="AV26" s="356">
        <v>0</v>
      </c>
      <c r="AW26" s="363">
        <v>0</v>
      </c>
      <c r="AX26" s="355">
        <v>0</v>
      </c>
      <c r="AY26" s="356">
        <v>0</v>
      </c>
      <c r="AZ26" s="356">
        <v>0</v>
      </c>
      <c r="BA26" s="362">
        <v>0</v>
      </c>
      <c r="BB26" s="358">
        <v>0</v>
      </c>
      <c r="BC26" s="356">
        <v>0</v>
      </c>
      <c r="BD26" s="356">
        <v>0</v>
      </c>
      <c r="BE26" s="363">
        <v>0</v>
      </c>
      <c r="BF26" s="360">
        <f t="shared" si="0"/>
        <v>96</v>
      </c>
    </row>
    <row r="27" spans="1:58" s="7" customFormat="1" ht="15" customHeight="1">
      <c r="A27" s="919"/>
      <c r="B27" s="664"/>
      <c r="C27" s="664"/>
      <c r="D27" s="664"/>
      <c r="E27" s="910"/>
      <c r="F27" s="913"/>
      <c r="G27" s="916"/>
      <c r="H27" s="675"/>
      <c r="I27" s="499" t="s">
        <v>39</v>
      </c>
      <c r="J27" s="355">
        <v>114</v>
      </c>
      <c r="K27" s="356">
        <v>44</v>
      </c>
      <c r="L27" s="356">
        <v>0</v>
      </c>
      <c r="M27" s="362">
        <v>158</v>
      </c>
      <c r="N27" s="355">
        <v>114</v>
      </c>
      <c r="O27" s="356">
        <v>44</v>
      </c>
      <c r="P27" s="356">
        <v>0</v>
      </c>
      <c r="Q27" s="362">
        <v>158</v>
      </c>
      <c r="R27" s="355">
        <v>113</v>
      </c>
      <c r="S27" s="356">
        <v>44</v>
      </c>
      <c r="T27" s="356">
        <v>0</v>
      </c>
      <c r="U27" s="362">
        <f>SUM(R27:T27)</f>
        <v>157</v>
      </c>
      <c r="V27" s="355">
        <v>113</v>
      </c>
      <c r="W27" s="356">
        <v>44</v>
      </c>
      <c r="X27" s="356">
        <v>0</v>
      </c>
      <c r="Y27" s="362">
        <f>SUM(V27:X27)</f>
        <v>157</v>
      </c>
      <c r="Z27" s="355">
        <v>113</v>
      </c>
      <c r="AA27" s="356">
        <v>44</v>
      </c>
      <c r="AB27" s="356">
        <v>0</v>
      </c>
      <c r="AC27" s="362">
        <f>SUM(Z27:AB27)</f>
        <v>157</v>
      </c>
      <c r="AD27" s="355">
        <v>113</v>
      </c>
      <c r="AE27" s="356">
        <v>44</v>
      </c>
      <c r="AF27" s="356">
        <v>0</v>
      </c>
      <c r="AG27" s="362">
        <f>SUM(AD27:AF27)</f>
        <v>157</v>
      </c>
      <c r="AH27" s="355">
        <v>0</v>
      </c>
      <c r="AI27" s="356">
        <v>0</v>
      </c>
      <c r="AJ27" s="356">
        <v>0</v>
      </c>
      <c r="AK27" s="362">
        <v>0</v>
      </c>
      <c r="AL27" s="355">
        <v>0</v>
      </c>
      <c r="AM27" s="356">
        <v>0</v>
      </c>
      <c r="AN27" s="356">
        <v>0</v>
      </c>
      <c r="AO27" s="362">
        <v>0</v>
      </c>
      <c r="AP27" s="355">
        <v>0</v>
      </c>
      <c r="AQ27" s="356">
        <v>0</v>
      </c>
      <c r="AR27" s="356">
        <v>0</v>
      </c>
      <c r="AS27" s="362">
        <v>0</v>
      </c>
      <c r="AT27" s="358">
        <v>0</v>
      </c>
      <c r="AU27" s="356">
        <v>0</v>
      </c>
      <c r="AV27" s="356">
        <v>0</v>
      </c>
      <c r="AW27" s="363">
        <v>0</v>
      </c>
      <c r="AX27" s="355">
        <v>0</v>
      </c>
      <c r="AY27" s="356">
        <v>0</v>
      </c>
      <c r="AZ27" s="356">
        <v>0</v>
      </c>
      <c r="BA27" s="362">
        <v>0</v>
      </c>
      <c r="BB27" s="358">
        <v>0</v>
      </c>
      <c r="BC27" s="356">
        <v>0</v>
      </c>
      <c r="BD27" s="356">
        <v>0</v>
      </c>
      <c r="BE27" s="363">
        <v>0</v>
      </c>
      <c r="BF27" s="360">
        <f t="shared" si="0"/>
        <v>944</v>
      </c>
    </row>
    <row r="28" spans="1:58" s="7" customFormat="1" ht="15" customHeight="1">
      <c r="A28" s="919"/>
      <c r="B28" s="664"/>
      <c r="C28" s="664"/>
      <c r="D28" s="664"/>
      <c r="E28" s="910"/>
      <c r="F28" s="913"/>
      <c r="G28" s="916"/>
      <c r="H28" s="675"/>
      <c r="I28" s="499" t="s">
        <v>40</v>
      </c>
      <c r="J28" s="355">
        <v>93</v>
      </c>
      <c r="K28" s="356">
        <v>47</v>
      </c>
      <c r="L28" s="356">
        <v>0</v>
      </c>
      <c r="M28" s="362">
        <v>140</v>
      </c>
      <c r="N28" s="355">
        <v>93</v>
      </c>
      <c r="O28" s="356">
        <v>47</v>
      </c>
      <c r="P28" s="356">
        <v>0</v>
      </c>
      <c r="Q28" s="362">
        <v>140</v>
      </c>
      <c r="R28" s="355">
        <v>93</v>
      </c>
      <c r="S28" s="356">
        <v>46</v>
      </c>
      <c r="T28" s="356">
        <v>0</v>
      </c>
      <c r="U28" s="362">
        <v>140</v>
      </c>
      <c r="V28" s="355">
        <v>93</v>
      </c>
      <c r="W28" s="356">
        <v>46</v>
      </c>
      <c r="X28" s="356">
        <v>0</v>
      </c>
      <c r="Y28" s="362">
        <v>140</v>
      </c>
      <c r="Z28" s="355">
        <v>93</v>
      </c>
      <c r="AA28" s="356">
        <v>46</v>
      </c>
      <c r="AB28" s="356">
        <v>0</v>
      </c>
      <c r="AC28" s="362">
        <v>140</v>
      </c>
      <c r="AD28" s="355">
        <v>93</v>
      </c>
      <c r="AE28" s="356">
        <v>46</v>
      </c>
      <c r="AF28" s="356">
        <v>0</v>
      </c>
      <c r="AG28" s="362">
        <v>140</v>
      </c>
      <c r="AH28" s="355">
        <v>0</v>
      </c>
      <c r="AI28" s="356">
        <v>0</v>
      </c>
      <c r="AJ28" s="356">
        <v>0</v>
      </c>
      <c r="AK28" s="362">
        <v>0</v>
      </c>
      <c r="AL28" s="355">
        <v>0</v>
      </c>
      <c r="AM28" s="356">
        <v>0</v>
      </c>
      <c r="AN28" s="356">
        <v>0</v>
      </c>
      <c r="AO28" s="362">
        <v>0</v>
      </c>
      <c r="AP28" s="355">
        <v>0</v>
      </c>
      <c r="AQ28" s="356">
        <v>0</v>
      </c>
      <c r="AR28" s="356">
        <v>0</v>
      </c>
      <c r="AS28" s="362">
        <v>0</v>
      </c>
      <c r="AT28" s="358">
        <v>0</v>
      </c>
      <c r="AU28" s="356">
        <v>0</v>
      </c>
      <c r="AV28" s="356">
        <v>0</v>
      </c>
      <c r="AW28" s="363">
        <v>0</v>
      </c>
      <c r="AX28" s="355">
        <v>0</v>
      </c>
      <c r="AY28" s="356">
        <v>0</v>
      </c>
      <c r="AZ28" s="356">
        <v>0</v>
      </c>
      <c r="BA28" s="362">
        <v>0</v>
      </c>
      <c r="BB28" s="358">
        <v>0</v>
      </c>
      <c r="BC28" s="356">
        <v>0</v>
      </c>
      <c r="BD28" s="356">
        <v>0</v>
      </c>
      <c r="BE28" s="363">
        <v>0</v>
      </c>
      <c r="BF28" s="360">
        <f t="shared" si="0"/>
        <v>840</v>
      </c>
    </row>
    <row r="29" spans="1:58" s="7" customFormat="1" ht="23.25" customHeight="1">
      <c r="A29" s="919"/>
      <c r="B29" s="664"/>
      <c r="C29" s="664"/>
      <c r="D29" s="664"/>
      <c r="E29" s="910"/>
      <c r="F29" s="913"/>
      <c r="G29" s="916"/>
      <c r="H29" s="676"/>
      <c r="I29" s="501" t="s">
        <v>236</v>
      </c>
      <c r="J29" s="355">
        <v>223</v>
      </c>
      <c r="K29" s="356">
        <v>91</v>
      </c>
      <c r="L29" s="406">
        <v>0</v>
      </c>
      <c r="M29" s="362">
        <v>314</v>
      </c>
      <c r="N29" s="355">
        <v>223</v>
      </c>
      <c r="O29" s="356">
        <v>91</v>
      </c>
      <c r="P29" s="406">
        <v>0</v>
      </c>
      <c r="Q29" s="362">
        <v>314</v>
      </c>
      <c r="R29" s="355">
        <v>222</v>
      </c>
      <c r="S29" s="356">
        <v>91</v>
      </c>
      <c r="T29" s="406">
        <v>0</v>
      </c>
      <c r="U29" s="362">
        <f>SUM(U24:U28)</f>
        <v>313</v>
      </c>
      <c r="V29" s="355">
        <v>222</v>
      </c>
      <c r="W29" s="356">
        <v>91</v>
      </c>
      <c r="X29" s="406">
        <v>0</v>
      </c>
      <c r="Y29" s="362">
        <f>SUM(Y24:Y28)</f>
        <v>313</v>
      </c>
      <c r="Z29" s="355">
        <v>222</v>
      </c>
      <c r="AA29" s="356">
        <v>91</v>
      </c>
      <c r="AB29" s="406">
        <v>0</v>
      </c>
      <c r="AC29" s="362">
        <f>SUM(AC24:AC28)</f>
        <v>313</v>
      </c>
      <c r="AD29" s="355">
        <v>222</v>
      </c>
      <c r="AE29" s="356">
        <v>91</v>
      </c>
      <c r="AF29" s="406">
        <v>0</v>
      </c>
      <c r="AG29" s="362">
        <f>SUM(AG24:AG28)</f>
        <v>313</v>
      </c>
      <c r="AH29" s="355">
        <v>0</v>
      </c>
      <c r="AI29" s="356">
        <v>0</v>
      </c>
      <c r="AJ29" s="406">
        <v>0</v>
      </c>
      <c r="AK29" s="362">
        <v>0</v>
      </c>
      <c r="AL29" s="355">
        <v>0</v>
      </c>
      <c r="AM29" s="356">
        <v>0</v>
      </c>
      <c r="AN29" s="406">
        <v>0</v>
      </c>
      <c r="AO29" s="362">
        <v>0</v>
      </c>
      <c r="AP29" s="355">
        <v>0</v>
      </c>
      <c r="AQ29" s="356">
        <v>0</v>
      </c>
      <c r="AR29" s="406">
        <v>0</v>
      </c>
      <c r="AS29" s="362">
        <v>0</v>
      </c>
      <c r="AT29" s="358">
        <v>0</v>
      </c>
      <c r="AU29" s="356">
        <v>0</v>
      </c>
      <c r="AV29" s="406">
        <v>0</v>
      </c>
      <c r="AW29" s="363">
        <v>0</v>
      </c>
      <c r="AX29" s="355">
        <v>0</v>
      </c>
      <c r="AY29" s="356">
        <v>0</v>
      </c>
      <c r="AZ29" s="406">
        <v>0</v>
      </c>
      <c r="BA29" s="362">
        <v>0</v>
      </c>
      <c r="BB29" s="358">
        <v>0</v>
      </c>
      <c r="BC29" s="356">
        <v>0</v>
      </c>
      <c r="BD29" s="406">
        <v>0</v>
      </c>
      <c r="BE29" s="363">
        <v>0</v>
      </c>
      <c r="BF29" s="366">
        <f>AG29+AC29+Y29+U29+Q29+M29+AK29+AO29+AS29+AW29+BA29+BE29</f>
        <v>1880</v>
      </c>
    </row>
    <row r="30" spans="1:58" s="7" customFormat="1" ht="15" customHeight="1">
      <c r="A30" s="919"/>
      <c r="B30" s="664"/>
      <c r="C30" s="664"/>
      <c r="D30" s="664"/>
      <c r="E30" s="910"/>
      <c r="F30" s="913"/>
      <c r="G30" s="916"/>
      <c r="H30" s="677" t="s">
        <v>41</v>
      </c>
      <c r="I30" s="499" t="s">
        <v>42</v>
      </c>
      <c r="J30" s="355">
        <v>220</v>
      </c>
      <c r="K30" s="356">
        <v>90</v>
      </c>
      <c r="L30" s="406">
        <v>0</v>
      </c>
      <c r="M30" s="362">
        <v>310</v>
      </c>
      <c r="N30" s="355">
        <v>220</v>
      </c>
      <c r="O30" s="356">
        <v>90</v>
      </c>
      <c r="P30" s="406">
        <v>0</v>
      </c>
      <c r="Q30" s="362">
        <v>310</v>
      </c>
      <c r="R30" s="355">
        <v>219</v>
      </c>
      <c r="S30" s="356">
        <v>90</v>
      </c>
      <c r="T30" s="406">
        <v>0</v>
      </c>
      <c r="U30" s="362">
        <v>309</v>
      </c>
      <c r="V30" s="355">
        <v>219</v>
      </c>
      <c r="W30" s="356">
        <v>90</v>
      </c>
      <c r="X30" s="406">
        <v>0</v>
      </c>
      <c r="Y30" s="362">
        <v>309</v>
      </c>
      <c r="Z30" s="355">
        <v>219</v>
      </c>
      <c r="AA30" s="356">
        <v>90</v>
      </c>
      <c r="AB30" s="406">
        <v>0</v>
      </c>
      <c r="AC30" s="362">
        <v>309</v>
      </c>
      <c r="AD30" s="355">
        <v>219</v>
      </c>
      <c r="AE30" s="356">
        <v>90</v>
      </c>
      <c r="AF30" s="406">
        <v>0</v>
      </c>
      <c r="AG30" s="362">
        <v>309</v>
      </c>
      <c r="AH30" s="355">
        <v>0</v>
      </c>
      <c r="AI30" s="356">
        <v>0</v>
      </c>
      <c r="AJ30" s="406">
        <v>0</v>
      </c>
      <c r="AK30" s="362">
        <v>0</v>
      </c>
      <c r="AL30" s="355">
        <v>0</v>
      </c>
      <c r="AM30" s="356">
        <v>0</v>
      </c>
      <c r="AN30" s="406">
        <v>0</v>
      </c>
      <c r="AO30" s="362">
        <v>0</v>
      </c>
      <c r="AP30" s="355">
        <v>0</v>
      </c>
      <c r="AQ30" s="356">
        <v>0</v>
      </c>
      <c r="AR30" s="406">
        <v>0</v>
      </c>
      <c r="AS30" s="362">
        <v>0</v>
      </c>
      <c r="AT30" s="358">
        <v>0</v>
      </c>
      <c r="AU30" s="356">
        <v>0</v>
      </c>
      <c r="AV30" s="406">
        <v>0</v>
      </c>
      <c r="AW30" s="363">
        <v>0</v>
      </c>
      <c r="AX30" s="355">
        <v>0</v>
      </c>
      <c r="AY30" s="356">
        <v>0</v>
      </c>
      <c r="AZ30" s="406">
        <v>0</v>
      </c>
      <c r="BA30" s="362">
        <v>0</v>
      </c>
      <c r="BB30" s="358">
        <v>0</v>
      </c>
      <c r="BC30" s="356">
        <v>0</v>
      </c>
      <c r="BD30" s="406">
        <v>0</v>
      </c>
      <c r="BE30" s="363">
        <v>0</v>
      </c>
      <c r="BF30" s="360">
        <f t="shared" si="0"/>
        <v>1856</v>
      </c>
    </row>
    <row r="31" spans="1:58" s="7" customFormat="1" ht="15" customHeight="1">
      <c r="A31" s="919"/>
      <c r="B31" s="664"/>
      <c r="C31" s="664"/>
      <c r="D31" s="664"/>
      <c r="E31" s="910"/>
      <c r="F31" s="913"/>
      <c r="G31" s="916"/>
      <c r="H31" s="678"/>
      <c r="I31" s="499" t="s">
        <v>43</v>
      </c>
      <c r="J31" s="355">
        <v>3</v>
      </c>
      <c r="K31" s="356">
        <v>1</v>
      </c>
      <c r="L31" s="406">
        <v>0</v>
      </c>
      <c r="M31" s="362">
        <v>4</v>
      </c>
      <c r="N31" s="355">
        <v>3</v>
      </c>
      <c r="O31" s="356">
        <v>1</v>
      </c>
      <c r="P31" s="406">
        <v>0</v>
      </c>
      <c r="Q31" s="362">
        <v>4</v>
      </c>
      <c r="R31" s="355">
        <v>3</v>
      </c>
      <c r="S31" s="356">
        <v>1</v>
      </c>
      <c r="T31" s="406">
        <v>0</v>
      </c>
      <c r="U31" s="362">
        <v>4</v>
      </c>
      <c r="V31" s="355">
        <v>3</v>
      </c>
      <c r="W31" s="356">
        <v>1</v>
      </c>
      <c r="X31" s="406">
        <v>0</v>
      </c>
      <c r="Y31" s="362">
        <v>4</v>
      </c>
      <c r="Z31" s="355">
        <v>3</v>
      </c>
      <c r="AA31" s="356">
        <v>1</v>
      </c>
      <c r="AB31" s="406">
        <v>0</v>
      </c>
      <c r="AC31" s="362">
        <v>4</v>
      </c>
      <c r="AD31" s="355">
        <v>3</v>
      </c>
      <c r="AE31" s="356">
        <v>1</v>
      </c>
      <c r="AF31" s="406">
        <v>0</v>
      </c>
      <c r="AG31" s="362">
        <v>4</v>
      </c>
      <c r="AH31" s="355">
        <v>0</v>
      </c>
      <c r="AI31" s="356">
        <v>0</v>
      </c>
      <c r="AJ31" s="406">
        <v>0</v>
      </c>
      <c r="AK31" s="362">
        <v>0</v>
      </c>
      <c r="AL31" s="355">
        <v>0</v>
      </c>
      <c r="AM31" s="356">
        <v>0</v>
      </c>
      <c r="AN31" s="406">
        <v>0</v>
      </c>
      <c r="AO31" s="362">
        <v>0</v>
      </c>
      <c r="AP31" s="355">
        <v>0</v>
      </c>
      <c r="AQ31" s="356">
        <v>0</v>
      </c>
      <c r="AR31" s="406">
        <v>0</v>
      </c>
      <c r="AS31" s="362">
        <v>0</v>
      </c>
      <c r="AT31" s="358">
        <v>0</v>
      </c>
      <c r="AU31" s="356">
        <v>0</v>
      </c>
      <c r="AV31" s="406">
        <v>0</v>
      </c>
      <c r="AW31" s="363">
        <v>0</v>
      </c>
      <c r="AX31" s="355">
        <v>0</v>
      </c>
      <c r="AY31" s="356">
        <v>0</v>
      </c>
      <c r="AZ31" s="406">
        <v>0</v>
      </c>
      <c r="BA31" s="362">
        <v>0</v>
      </c>
      <c r="BB31" s="358">
        <v>0</v>
      </c>
      <c r="BC31" s="356">
        <v>0</v>
      </c>
      <c r="BD31" s="406">
        <v>0</v>
      </c>
      <c r="BE31" s="363">
        <v>0</v>
      </c>
      <c r="BF31" s="360">
        <f t="shared" si="0"/>
        <v>24</v>
      </c>
    </row>
    <row r="32" spans="1:58" s="7" customFormat="1" ht="15" customHeight="1">
      <c r="A32" s="919"/>
      <c r="B32" s="664"/>
      <c r="C32" s="664"/>
      <c r="D32" s="664"/>
      <c r="E32" s="910"/>
      <c r="F32" s="913"/>
      <c r="G32" s="916"/>
      <c r="H32" s="679" t="s">
        <v>44</v>
      </c>
      <c r="I32" s="499" t="s">
        <v>45</v>
      </c>
      <c r="J32" s="355">
        <v>2</v>
      </c>
      <c r="K32" s="356">
        <v>1</v>
      </c>
      <c r="L32" s="406">
        <v>0</v>
      </c>
      <c r="M32" s="362">
        <v>3</v>
      </c>
      <c r="N32" s="355">
        <v>2</v>
      </c>
      <c r="O32" s="356">
        <v>1</v>
      </c>
      <c r="P32" s="406">
        <v>0</v>
      </c>
      <c r="Q32" s="362">
        <v>3</v>
      </c>
      <c r="R32" s="355">
        <v>2</v>
      </c>
      <c r="S32" s="356">
        <v>1</v>
      </c>
      <c r="T32" s="406">
        <v>0</v>
      </c>
      <c r="U32" s="362">
        <v>3</v>
      </c>
      <c r="V32" s="355">
        <v>2</v>
      </c>
      <c r="W32" s="356">
        <v>1</v>
      </c>
      <c r="X32" s="406">
        <v>0</v>
      </c>
      <c r="Y32" s="362">
        <v>3</v>
      </c>
      <c r="Z32" s="355">
        <v>2</v>
      </c>
      <c r="AA32" s="356">
        <v>1</v>
      </c>
      <c r="AB32" s="406">
        <v>0</v>
      </c>
      <c r="AC32" s="362">
        <v>3</v>
      </c>
      <c r="AD32" s="355">
        <v>2</v>
      </c>
      <c r="AE32" s="356">
        <v>1</v>
      </c>
      <c r="AF32" s="406">
        <v>0</v>
      </c>
      <c r="AG32" s="362">
        <v>3</v>
      </c>
      <c r="AH32" s="355">
        <v>0</v>
      </c>
      <c r="AI32" s="356">
        <v>0</v>
      </c>
      <c r="AJ32" s="406">
        <v>0</v>
      </c>
      <c r="AK32" s="362">
        <v>0</v>
      </c>
      <c r="AL32" s="355">
        <v>0</v>
      </c>
      <c r="AM32" s="356">
        <v>0</v>
      </c>
      <c r="AN32" s="406">
        <v>0</v>
      </c>
      <c r="AO32" s="362">
        <v>0</v>
      </c>
      <c r="AP32" s="355">
        <v>0</v>
      </c>
      <c r="AQ32" s="356">
        <v>0</v>
      </c>
      <c r="AR32" s="406">
        <v>0</v>
      </c>
      <c r="AS32" s="362">
        <v>0</v>
      </c>
      <c r="AT32" s="358">
        <v>0</v>
      </c>
      <c r="AU32" s="356">
        <v>0</v>
      </c>
      <c r="AV32" s="406">
        <v>0</v>
      </c>
      <c r="AW32" s="363">
        <v>0</v>
      </c>
      <c r="AX32" s="355">
        <v>0</v>
      </c>
      <c r="AY32" s="356">
        <v>0</v>
      </c>
      <c r="AZ32" s="406">
        <v>0</v>
      </c>
      <c r="BA32" s="362">
        <v>0</v>
      </c>
      <c r="BB32" s="358">
        <v>0</v>
      </c>
      <c r="BC32" s="356">
        <v>0</v>
      </c>
      <c r="BD32" s="406">
        <v>0</v>
      </c>
      <c r="BE32" s="363">
        <v>0</v>
      </c>
      <c r="BF32" s="360">
        <f t="shared" si="0"/>
        <v>18</v>
      </c>
    </row>
    <row r="33" spans="1:58" s="7" customFormat="1" ht="15" customHeight="1" thickBot="1">
      <c r="A33" s="920"/>
      <c r="B33" s="665"/>
      <c r="C33" s="665"/>
      <c r="D33" s="665"/>
      <c r="E33" s="910"/>
      <c r="F33" s="914"/>
      <c r="G33" s="917"/>
      <c r="H33" s="680"/>
      <c r="I33" s="502" t="s">
        <v>46</v>
      </c>
      <c r="J33" s="368">
        <v>21</v>
      </c>
      <c r="K33" s="369">
        <v>15</v>
      </c>
      <c r="L33" s="407">
        <v>6</v>
      </c>
      <c r="M33" s="506">
        <v>42</v>
      </c>
      <c r="N33" s="368">
        <v>21</v>
      </c>
      <c r="O33" s="369">
        <v>15</v>
      </c>
      <c r="P33" s="407">
        <v>6</v>
      </c>
      <c r="Q33" s="506">
        <v>42</v>
      </c>
      <c r="R33" s="368">
        <v>21</v>
      </c>
      <c r="S33" s="369">
        <v>15</v>
      </c>
      <c r="T33" s="407">
        <v>6</v>
      </c>
      <c r="U33" s="506">
        <v>42</v>
      </c>
      <c r="V33" s="368">
        <v>21</v>
      </c>
      <c r="W33" s="369">
        <v>15</v>
      </c>
      <c r="X33" s="407">
        <v>6</v>
      </c>
      <c r="Y33" s="506">
        <v>42</v>
      </c>
      <c r="Z33" s="368">
        <v>21</v>
      </c>
      <c r="AA33" s="369">
        <v>15</v>
      </c>
      <c r="AB33" s="407">
        <v>6</v>
      </c>
      <c r="AC33" s="506">
        <v>42</v>
      </c>
      <c r="AD33" s="368">
        <v>21</v>
      </c>
      <c r="AE33" s="369">
        <v>15</v>
      </c>
      <c r="AF33" s="407">
        <v>6</v>
      </c>
      <c r="AG33" s="506">
        <v>42</v>
      </c>
      <c r="AH33" s="368">
        <v>0</v>
      </c>
      <c r="AI33" s="369">
        <v>0</v>
      </c>
      <c r="AJ33" s="407">
        <v>0</v>
      </c>
      <c r="AK33" s="506">
        <v>0</v>
      </c>
      <c r="AL33" s="368">
        <v>0</v>
      </c>
      <c r="AM33" s="369">
        <v>0</v>
      </c>
      <c r="AN33" s="407">
        <v>6</v>
      </c>
      <c r="AO33" s="506">
        <v>0</v>
      </c>
      <c r="AP33" s="368">
        <v>0</v>
      </c>
      <c r="AQ33" s="369">
        <v>0</v>
      </c>
      <c r="AR33" s="407">
        <v>6</v>
      </c>
      <c r="AS33" s="506">
        <v>0</v>
      </c>
      <c r="AT33" s="371">
        <v>0</v>
      </c>
      <c r="AU33" s="369">
        <v>0</v>
      </c>
      <c r="AV33" s="407">
        <v>6</v>
      </c>
      <c r="AW33" s="505">
        <v>0</v>
      </c>
      <c r="AX33" s="368">
        <v>0</v>
      </c>
      <c r="AY33" s="369">
        <v>0</v>
      </c>
      <c r="AZ33" s="407">
        <v>6</v>
      </c>
      <c r="BA33" s="506">
        <v>0</v>
      </c>
      <c r="BB33" s="371">
        <v>0</v>
      </c>
      <c r="BC33" s="369">
        <v>0</v>
      </c>
      <c r="BD33" s="407">
        <v>6</v>
      </c>
      <c r="BE33" s="505">
        <v>0</v>
      </c>
      <c r="BF33" s="385">
        <f t="shared" si="0"/>
        <v>252</v>
      </c>
    </row>
    <row r="34" spans="1:58" ht="75.75" customHeight="1" thickBot="1">
      <c r="A34" s="507" t="s">
        <v>241</v>
      </c>
      <c r="B34" s="663">
        <v>16087</v>
      </c>
      <c r="C34" s="663" t="s">
        <v>242</v>
      </c>
      <c r="D34" s="921" t="s">
        <v>243</v>
      </c>
      <c r="E34" s="508" t="s">
        <v>244</v>
      </c>
      <c r="F34" s="509">
        <v>90</v>
      </c>
      <c r="G34" s="510" t="s">
        <v>245</v>
      </c>
      <c r="H34" s="511" t="s">
        <v>48</v>
      </c>
      <c r="I34" s="512" t="s">
        <v>48</v>
      </c>
      <c r="J34" s="924">
        <v>0</v>
      </c>
      <c r="K34" s="925"/>
      <c r="L34" s="925"/>
      <c r="M34" s="926"/>
      <c r="N34" s="924">
        <v>0</v>
      </c>
      <c r="O34" s="925"/>
      <c r="P34" s="925"/>
      <c r="Q34" s="926"/>
      <c r="R34" s="927">
        <v>0</v>
      </c>
      <c r="S34" s="928"/>
      <c r="T34" s="928"/>
      <c r="U34" s="929"/>
      <c r="V34" s="927">
        <v>0</v>
      </c>
      <c r="W34" s="928"/>
      <c r="X34" s="928"/>
      <c r="Y34" s="930"/>
      <c r="Z34" s="931">
        <v>0</v>
      </c>
      <c r="AA34" s="928"/>
      <c r="AB34" s="928"/>
      <c r="AC34" s="929"/>
      <c r="AD34" s="927">
        <v>0</v>
      </c>
      <c r="AE34" s="928"/>
      <c r="AF34" s="928"/>
      <c r="AG34" s="929"/>
      <c r="AH34" s="927">
        <v>0</v>
      </c>
      <c r="AI34" s="928"/>
      <c r="AJ34" s="928"/>
      <c r="AK34" s="929"/>
      <c r="AL34" s="932">
        <v>100</v>
      </c>
      <c r="AM34" s="933"/>
      <c r="AN34" s="933"/>
      <c r="AO34" s="934"/>
      <c r="AP34" s="935">
        <v>0</v>
      </c>
      <c r="AQ34" s="936"/>
      <c r="AR34" s="936"/>
      <c r="AS34" s="937"/>
      <c r="AT34" s="938">
        <v>0</v>
      </c>
      <c r="AU34" s="936"/>
      <c r="AV34" s="936"/>
      <c r="AW34" s="937"/>
      <c r="AX34" s="938">
        <v>0</v>
      </c>
      <c r="AY34" s="936"/>
      <c r="AZ34" s="936"/>
      <c r="BA34" s="937"/>
      <c r="BB34" s="938">
        <v>0</v>
      </c>
      <c r="BC34" s="936"/>
      <c r="BD34" s="936"/>
      <c r="BE34" s="939"/>
      <c r="BF34" s="513">
        <f>AD34+AC34+Y34+U34+Q34+M34+AK34+AO34+AS34+AW34+BA34+BE34</f>
        <v>0</v>
      </c>
    </row>
    <row r="35" spans="1:58" ht="15" customHeight="1">
      <c r="A35" s="666" t="s">
        <v>246</v>
      </c>
      <c r="B35" s="664"/>
      <c r="C35" s="664"/>
      <c r="D35" s="922"/>
      <c r="E35" s="909" t="s">
        <v>247</v>
      </c>
      <c r="F35" s="940">
        <v>100</v>
      </c>
      <c r="G35" s="915" t="s">
        <v>248</v>
      </c>
      <c r="H35" s="943" t="s">
        <v>35</v>
      </c>
      <c r="I35" s="493" t="s">
        <v>118</v>
      </c>
      <c r="J35" s="378"/>
      <c r="K35" s="379"/>
      <c r="L35" s="379"/>
      <c r="M35" s="380"/>
      <c r="N35" s="348"/>
      <c r="O35" s="349"/>
      <c r="P35" s="349"/>
      <c r="Q35" s="350"/>
      <c r="R35" s="348"/>
      <c r="S35" s="349"/>
      <c r="T35" s="349"/>
      <c r="U35" s="352"/>
      <c r="V35" s="348">
        <v>0</v>
      </c>
      <c r="W35" s="349">
        <v>0</v>
      </c>
      <c r="X35" s="351">
        <v>0</v>
      </c>
      <c r="Y35" s="494">
        <v>0</v>
      </c>
      <c r="Z35" s="348">
        <v>0</v>
      </c>
      <c r="AA35" s="349">
        <v>0</v>
      </c>
      <c r="AB35" s="351">
        <v>0</v>
      </c>
      <c r="AC35" s="494">
        <v>0</v>
      </c>
      <c r="AD35" s="348">
        <v>0</v>
      </c>
      <c r="AE35" s="349">
        <v>0</v>
      </c>
      <c r="AF35" s="351">
        <v>0</v>
      </c>
      <c r="AG35" s="494">
        <v>0</v>
      </c>
      <c r="AH35" s="348">
        <v>0</v>
      </c>
      <c r="AI35" s="349">
        <v>0</v>
      </c>
      <c r="AJ35" s="351">
        <v>0</v>
      </c>
      <c r="AK35" s="494">
        <v>0</v>
      </c>
      <c r="AL35" s="348">
        <v>0</v>
      </c>
      <c r="AM35" s="349">
        <v>0</v>
      </c>
      <c r="AN35" s="351">
        <v>0</v>
      </c>
      <c r="AO35" s="494">
        <v>0</v>
      </c>
      <c r="AP35" s="348">
        <v>0</v>
      </c>
      <c r="AQ35" s="349">
        <v>0</v>
      </c>
      <c r="AR35" s="351">
        <v>0</v>
      </c>
      <c r="AS35" s="494">
        <v>0</v>
      </c>
      <c r="AT35" s="348">
        <v>0</v>
      </c>
      <c r="AU35" s="349">
        <v>0</v>
      </c>
      <c r="AV35" s="351">
        <v>0</v>
      </c>
      <c r="AW35" s="494">
        <v>0</v>
      </c>
      <c r="AX35" s="348">
        <v>0</v>
      </c>
      <c r="AY35" s="349">
        <v>0</v>
      </c>
      <c r="AZ35" s="351">
        <v>0</v>
      </c>
      <c r="BA35" s="494">
        <v>0</v>
      </c>
      <c r="BB35" s="348">
        <v>0</v>
      </c>
      <c r="BC35" s="349">
        <v>0</v>
      </c>
      <c r="BD35" s="351">
        <v>0</v>
      </c>
      <c r="BE35" s="494">
        <v>0</v>
      </c>
      <c r="BF35" s="489">
        <v>0</v>
      </c>
    </row>
    <row r="36" spans="1:58" ht="15">
      <c r="A36" s="667"/>
      <c r="B36" s="664"/>
      <c r="C36" s="664"/>
      <c r="D36" s="922"/>
      <c r="E36" s="910"/>
      <c r="F36" s="941"/>
      <c r="G36" s="916"/>
      <c r="H36" s="943"/>
      <c r="I36" s="499" t="s">
        <v>37</v>
      </c>
      <c r="J36" s="355">
        <v>0</v>
      </c>
      <c r="K36" s="356">
        <v>0</v>
      </c>
      <c r="L36" s="356">
        <v>0</v>
      </c>
      <c r="M36" s="362">
        <v>0</v>
      </c>
      <c r="N36" s="355">
        <v>0</v>
      </c>
      <c r="O36" s="356">
        <v>0</v>
      </c>
      <c r="P36" s="356">
        <v>0</v>
      </c>
      <c r="Q36" s="357">
        <v>0</v>
      </c>
      <c r="R36" s="355">
        <v>0</v>
      </c>
      <c r="S36" s="356">
        <v>0</v>
      </c>
      <c r="T36" s="356">
        <v>0</v>
      </c>
      <c r="U36" s="359">
        <v>0</v>
      </c>
      <c r="V36" s="355">
        <v>0</v>
      </c>
      <c r="W36" s="356">
        <v>0</v>
      </c>
      <c r="X36" s="358">
        <v>0</v>
      </c>
      <c r="Y36" s="362">
        <v>0</v>
      </c>
      <c r="Z36" s="355">
        <v>0</v>
      </c>
      <c r="AA36" s="356">
        <v>0</v>
      </c>
      <c r="AB36" s="358">
        <v>0</v>
      </c>
      <c r="AC36" s="362">
        <v>0</v>
      </c>
      <c r="AD36" s="355">
        <v>0</v>
      </c>
      <c r="AE36" s="356">
        <v>0</v>
      </c>
      <c r="AF36" s="358">
        <v>0</v>
      </c>
      <c r="AG36" s="362">
        <v>0</v>
      </c>
      <c r="AH36" s="355">
        <v>0</v>
      </c>
      <c r="AI36" s="356">
        <v>0</v>
      </c>
      <c r="AJ36" s="358">
        <v>0</v>
      </c>
      <c r="AK36" s="362">
        <v>0</v>
      </c>
      <c r="AL36" s="355">
        <v>0</v>
      </c>
      <c r="AM36" s="356">
        <v>0</v>
      </c>
      <c r="AN36" s="358">
        <v>0</v>
      </c>
      <c r="AO36" s="362">
        <v>0</v>
      </c>
      <c r="AP36" s="355">
        <v>0</v>
      </c>
      <c r="AQ36" s="356">
        <v>0</v>
      </c>
      <c r="AR36" s="358">
        <v>0</v>
      </c>
      <c r="AS36" s="362">
        <v>0</v>
      </c>
      <c r="AT36" s="355">
        <v>0</v>
      </c>
      <c r="AU36" s="356">
        <v>0</v>
      </c>
      <c r="AV36" s="358">
        <v>0</v>
      </c>
      <c r="AW36" s="362">
        <v>0</v>
      </c>
      <c r="AX36" s="355">
        <v>0</v>
      </c>
      <c r="AY36" s="356">
        <v>0</v>
      </c>
      <c r="AZ36" s="358">
        <v>0</v>
      </c>
      <c r="BA36" s="362">
        <v>0</v>
      </c>
      <c r="BB36" s="355">
        <v>0</v>
      </c>
      <c r="BC36" s="356">
        <v>0</v>
      </c>
      <c r="BD36" s="358">
        <v>0</v>
      </c>
      <c r="BE36" s="362">
        <v>0</v>
      </c>
      <c r="BF36" s="360">
        <f t="shared" si="0"/>
        <v>0</v>
      </c>
    </row>
    <row r="37" spans="1:58" ht="15">
      <c r="A37" s="667"/>
      <c r="B37" s="664"/>
      <c r="C37" s="664"/>
      <c r="D37" s="922"/>
      <c r="E37" s="910"/>
      <c r="F37" s="941"/>
      <c r="G37" s="916"/>
      <c r="H37" s="943"/>
      <c r="I37" s="499" t="s">
        <v>38</v>
      </c>
      <c r="J37" s="355">
        <v>0</v>
      </c>
      <c r="K37" s="356">
        <v>0</v>
      </c>
      <c r="L37" s="356">
        <v>0</v>
      </c>
      <c r="M37" s="362">
        <v>0</v>
      </c>
      <c r="N37" s="355">
        <v>0</v>
      </c>
      <c r="O37" s="356">
        <v>0</v>
      </c>
      <c r="P37" s="356">
        <v>0</v>
      </c>
      <c r="Q37" s="357">
        <v>0</v>
      </c>
      <c r="R37" s="355">
        <v>0</v>
      </c>
      <c r="S37" s="356">
        <v>0</v>
      </c>
      <c r="T37" s="356">
        <v>0</v>
      </c>
      <c r="U37" s="359">
        <v>0</v>
      </c>
      <c r="V37" s="355">
        <v>0</v>
      </c>
      <c r="W37" s="356">
        <v>0</v>
      </c>
      <c r="X37" s="356">
        <v>0</v>
      </c>
      <c r="Y37" s="362">
        <v>0</v>
      </c>
      <c r="Z37" s="355">
        <v>0</v>
      </c>
      <c r="AA37" s="356">
        <v>0</v>
      </c>
      <c r="AB37" s="356">
        <v>0</v>
      </c>
      <c r="AC37" s="362">
        <v>0</v>
      </c>
      <c r="AD37" s="355">
        <v>0</v>
      </c>
      <c r="AE37" s="356">
        <v>0</v>
      </c>
      <c r="AF37" s="356">
        <v>0</v>
      </c>
      <c r="AG37" s="362">
        <v>0</v>
      </c>
      <c r="AH37" s="355">
        <v>0</v>
      </c>
      <c r="AI37" s="356">
        <v>0</v>
      </c>
      <c r="AJ37" s="356">
        <v>0</v>
      </c>
      <c r="AK37" s="362">
        <v>0</v>
      </c>
      <c r="AL37" s="355">
        <v>0</v>
      </c>
      <c r="AM37" s="356">
        <v>0</v>
      </c>
      <c r="AN37" s="356">
        <v>0</v>
      </c>
      <c r="AO37" s="362">
        <v>0</v>
      </c>
      <c r="AP37" s="355">
        <v>0</v>
      </c>
      <c r="AQ37" s="356">
        <v>0</v>
      </c>
      <c r="AR37" s="356">
        <v>0</v>
      </c>
      <c r="AS37" s="362">
        <v>0</v>
      </c>
      <c r="AT37" s="355">
        <v>0</v>
      </c>
      <c r="AU37" s="356">
        <v>0</v>
      </c>
      <c r="AV37" s="356">
        <v>0</v>
      </c>
      <c r="AW37" s="362">
        <v>0</v>
      </c>
      <c r="AX37" s="355">
        <v>0</v>
      </c>
      <c r="AY37" s="356">
        <v>0</v>
      </c>
      <c r="AZ37" s="356">
        <v>0</v>
      </c>
      <c r="BA37" s="362">
        <v>0</v>
      </c>
      <c r="BB37" s="355">
        <v>0</v>
      </c>
      <c r="BC37" s="356">
        <v>0</v>
      </c>
      <c r="BD37" s="356">
        <v>0</v>
      </c>
      <c r="BE37" s="362">
        <v>0</v>
      </c>
      <c r="BF37" s="360">
        <f t="shared" si="0"/>
        <v>0</v>
      </c>
    </row>
    <row r="38" spans="1:58" ht="15">
      <c r="A38" s="667"/>
      <c r="B38" s="664"/>
      <c r="C38" s="664"/>
      <c r="D38" s="922"/>
      <c r="E38" s="910"/>
      <c r="F38" s="941"/>
      <c r="G38" s="916"/>
      <c r="H38" s="943"/>
      <c r="I38" s="499" t="s">
        <v>39</v>
      </c>
      <c r="J38" s="355">
        <v>0</v>
      </c>
      <c r="K38" s="356">
        <v>0</v>
      </c>
      <c r="L38" s="356">
        <v>0</v>
      </c>
      <c r="M38" s="362">
        <v>0</v>
      </c>
      <c r="N38" s="355">
        <v>0</v>
      </c>
      <c r="O38" s="356">
        <v>0</v>
      </c>
      <c r="P38" s="356">
        <v>0</v>
      </c>
      <c r="Q38" s="357">
        <v>0</v>
      </c>
      <c r="R38" s="355">
        <v>0</v>
      </c>
      <c r="S38" s="356">
        <v>0</v>
      </c>
      <c r="T38" s="356">
        <v>0</v>
      </c>
      <c r="U38" s="359">
        <v>0</v>
      </c>
      <c r="V38" s="355">
        <v>0</v>
      </c>
      <c r="W38" s="356">
        <v>0</v>
      </c>
      <c r="X38" s="356">
        <v>0</v>
      </c>
      <c r="Y38" s="362">
        <v>0</v>
      </c>
      <c r="Z38" s="355">
        <v>0</v>
      </c>
      <c r="AA38" s="356">
        <v>0</v>
      </c>
      <c r="AB38" s="356">
        <v>0</v>
      </c>
      <c r="AC38" s="362">
        <v>0</v>
      </c>
      <c r="AD38" s="355">
        <v>0</v>
      </c>
      <c r="AE38" s="356">
        <v>0</v>
      </c>
      <c r="AF38" s="356">
        <v>0</v>
      </c>
      <c r="AG38" s="362">
        <v>0</v>
      </c>
      <c r="AH38" s="355">
        <v>0</v>
      </c>
      <c r="AI38" s="356">
        <v>0</v>
      </c>
      <c r="AJ38" s="356">
        <v>0</v>
      </c>
      <c r="AK38" s="362">
        <v>0</v>
      </c>
      <c r="AL38" s="355">
        <v>0</v>
      </c>
      <c r="AM38" s="356">
        <v>0</v>
      </c>
      <c r="AN38" s="356">
        <v>0</v>
      </c>
      <c r="AO38" s="362">
        <v>0</v>
      </c>
      <c r="AP38" s="355">
        <v>0</v>
      </c>
      <c r="AQ38" s="356">
        <v>0</v>
      </c>
      <c r="AR38" s="356">
        <v>0</v>
      </c>
      <c r="AS38" s="362">
        <v>0</v>
      </c>
      <c r="AT38" s="355">
        <v>0</v>
      </c>
      <c r="AU38" s="356">
        <v>0</v>
      </c>
      <c r="AV38" s="356">
        <v>0</v>
      </c>
      <c r="AW38" s="362">
        <v>0</v>
      </c>
      <c r="AX38" s="355">
        <v>0</v>
      </c>
      <c r="AY38" s="356">
        <v>0</v>
      </c>
      <c r="AZ38" s="356">
        <v>0</v>
      </c>
      <c r="BA38" s="362">
        <v>0</v>
      </c>
      <c r="BB38" s="355">
        <v>0</v>
      </c>
      <c r="BC38" s="356">
        <v>0</v>
      </c>
      <c r="BD38" s="356">
        <v>0</v>
      </c>
      <c r="BE38" s="362">
        <v>0</v>
      </c>
      <c r="BF38" s="360">
        <f t="shared" si="0"/>
        <v>0</v>
      </c>
    </row>
    <row r="39" spans="1:58" ht="15" customHeight="1">
      <c r="A39" s="667"/>
      <c r="B39" s="664"/>
      <c r="C39" s="664"/>
      <c r="D39" s="922"/>
      <c r="E39" s="910"/>
      <c r="F39" s="941"/>
      <c r="G39" s="916"/>
      <c r="H39" s="943"/>
      <c r="I39" s="499" t="s">
        <v>40</v>
      </c>
      <c r="J39" s="355">
        <v>0</v>
      </c>
      <c r="K39" s="356">
        <v>0</v>
      </c>
      <c r="L39" s="356">
        <v>0</v>
      </c>
      <c r="M39" s="362">
        <v>0</v>
      </c>
      <c r="N39" s="355">
        <v>0</v>
      </c>
      <c r="O39" s="356">
        <v>0</v>
      </c>
      <c r="P39" s="356">
        <v>0</v>
      </c>
      <c r="Q39" s="357">
        <v>0</v>
      </c>
      <c r="R39" s="355">
        <v>0</v>
      </c>
      <c r="S39" s="356">
        <v>0</v>
      </c>
      <c r="T39" s="356">
        <v>0</v>
      </c>
      <c r="U39" s="359">
        <v>0</v>
      </c>
      <c r="V39" s="355">
        <v>0</v>
      </c>
      <c r="W39" s="356">
        <v>0</v>
      </c>
      <c r="X39" s="356">
        <v>0</v>
      </c>
      <c r="Y39" s="362">
        <v>0</v>
      </c>
      <c r="Z39" s="355">
        <v>0</v>
      </c>
      <c r="AA39" s="356">
        <v>0</v>
      </c>
      <c r="AB39" s="356">
        <v>0</v>
      </c>
      <c r="AC39" s="362">
        <v>0</v>
      </c>
      <c r="AD39" s="355">
        <v>0</v>
      </c>
      <c r="AE39" s="356">
        <v>0</v>
      </c>
      <c r="AF39" s="356">
        <v>0</v>
      </c>
      <c r="AG39" s="362">
        <v>0</v>
      </c>
      <c r="AH39" s="355">
        <v>0</v>
      </c>
      <c r="AI39" s="356">
        <v>0</v>
      </c>
      <c r="AJ39" s="356">
        <v>0</v>
      </c>
      <c r="AK39" s="362">
        <v>0</v>
      </c>
      <c r="AL39" s="355">
        <v>0</v>
      </c>
      <c r="AM39" s="356">
        <v>0</v>
      </c>
      <c r="AN39" s="356">
        <v>0</v>
      </c>
      <c r="AO39" s="362">
        <v>0</v>
      </c>
      <c r="AP39" s="355">
        <v>0</v>
      </c>
      <c r="AQ39" s="356">
        <v>0</v>
      </c>
      <c r="AR39" s="356">
        <v>0</v>
      </c>
      <c r="AS39" s="362">
        <v>0</v>
      </c>
      <c r="AT39" s="355">
        <v>0</v>
      </c>
      <c r="AU39" s="356">
        <v>0</v>
      </c>
      <c r="AV39" s="356">
        <v>0</v>
      </c>
      <c r="AW39" s="362">
        <v>0</v>
      </c>
      <c r="AX39" s="355">
        <v>0</v>
      </c>
      <c r="AY39" s="356">
        <v>0</v>
      </c>
      <c r="AZ39" s="356">
        <v>0</v>
      </c>
      <c r="BA39" s="362">
        <v>0</v>
      </c>
      <c r="BB39" s="355">
        <v>0</v>
      </c>
      <c r="BC39" s="356">
        <v>0</v>
      </c>
      <c r="BD39" s="356">
        <v>0</v>
      </c>
      <c r="BE39" s="362">
        <v>0</v>
      </c>
      <c r="BF39" s="360">
        <f t="shared" si="0"/>
        <v>0</v>
      </c>
    </row>
    <row r="40" spans="1:58" ht="24" customHeight="1" thickBot="1">
      <c r="A40" s="667"/>
      <c r="B40" s="664"/>
      <c r="C40" s="664"/>
      <c r="D40" s="922"/>
      <c r="E40" s="910"/>
      <c r="F40" s="941"/>
      <c r="G40" s="916"/>
      <c r="H40" s="944"/>
      <c r="I40" s="501" t="s">
        <v>236</v>
      </c>
      <c r="J40" s="520">
        <v>0</v>
      </c>
      <c r="K40" s="406">
        <v>0</v>
      </c>
      <c r="L40" s="406">
        <v>0</v>
      </c>
      <c r="M40" s="521">
        <f>SUM(J40:L40)</f>
        <v>0</v>
      </c>
      <c r="N40" s="355">
        <v>0</v>
      </c>
      <c r="O40" s="356">
        <v>0</v>
      </c>
      <c r="P40" s="406">
        <v>0</v>
      </c>
      <c r="Q40" s="362">
        <v>0</v>
      </c>
      <c r="R40" s="355">
        <v>0</v>
      </c>
      <c r="S40" s="356">
        <v>0</v>
      </c>
      <c r="T40" s="406">
        <v>0</v>
      </c>
      <c r="U40" s="363">
        <v>0</v>
      </c>
      <c r="V40" s="355">
        <v>0</v>
      </c>
      <c r="W40" s="356">
        <v>0</v>
      </c>
      <c r="X40" s="406">
        <v>0</v>
      </c>
      <c r="Y40" s="362">
        <v>0</v>
      </c>
      <c r="Z40" s="355">
        <v>0</v>
      </c>
      <c r="AA40" s="356">
        <v>0</v>
      </c>
      <c r="AB40" s="406">
        <v>0</v>
      </c>
      <c r="AC40" s="362">
        <v>0</v>
      </c>
      <c r="AD40" s="355">
        <v>0</v>
      </c>
      <c r="AE40" s="356">
        <v>0</v>
      </c>
      <c r="AF40" s="406">
        <v>0</v>
      </c>
      <c r="AG40" s="362">
        <v>0</v>
      </c>
      <c r="AH40" s="355">
        <v>0</v>
      </c>
      <c r="AI40" s="356">
        <v>0</v>
      </c>
      <c r="AJ40" s="406">
        <v>0</v>
      </c>
      <c r="AK40" s="362">
        <v>0</v>
      </c>
      <c r="AL40" s="520">
        <v>0</v>
      </c>
      <c r="AM40" s="406">
        <v>0</v>
      </c>
      <c r="AN40" s="406">
        <v>0</v>
      </c>
      <c r="AO40" s="521">
        <f>SUM(AL40:AN40)</f>
        <v>0</v>
      </c>
      <c r="AP40" s="355">
        <v>0</v>
      </c>
      <c r="AQ40" s="356">
        <v>0</v>
      </c>
      <c r="AR40" s="406">
        <v>0</v>
      </c>
      <c r="AS40" s="362">
        <v>0</v>
      </c>
      <c r="AT40" s="355">
        <v>0</v>
      </c>
      <c r="AU40" s="356">
        <v>0</v>
      </c>
      <c r="AV40" s="406">
        <v>0</v>
      </c>
      <c r="AW40" s="362">
        <v>0</v>
      </c>
      <c r="AX40" s="355">
        <v>0</v>
      </c>
      <c r="AY40" s="356">
        <v>0</v>
      </c>
      <c r="AZ40" s="406">
        <v>0</v>
      </c>
      <c r="BA40" s="362">
        <v>0</v>
      </c>
      <c r="BB40" s="355">
        <v>0</v>
      </c>
      <c r="BC40" s="356">
        <v>0</v>
      </c>
      <c r="BD40" s="406">
        <v>0</v>
      </c>
      <c r="BE40" s="362">
        <v>0</v>
      </c>
      <c r="BF40" s="366">
        <f>AG40+AC40+Y40+U40+Q40+M40+AK40+AO40+AS40+AW40+BA40+BE40</f>
        <v>0</v>
      </c>
    </row>
    <row r="41" spans="1:58" ht="36" customHeight="1">
      <c r="A41" s="663" t="s">
        <v>249</v>
      </c>
      <c r="B41" s="664"/>
      <c r="C41" s="664"/>
      <c r="D41" s="922"/>
      <c r="E41" s="910"/>
      <c r="F41" s="941"/>
      <c r="G41" s="916"/>
      <c r="H41" s="677" t="s">
        <v>41</v>
      </c>
      <c r="I41" s="499" t="s">
        <v>42</v>
      </c>
      <c r="J41" s="355">
        <v>0</v>
      </c>
      <c r="K41" s="356">
        <v>0</v>
      </c>
      <c r="L41" s="356">
        <v>0</v>
      </c>
      <c r="M41" s="362">
        <v>0</v>
      </c>
      <c r="N41" s="355">
        <v>0</v>
      </c>
      <c r="O41" s="356">
        <v>0</v>
      </c>
      <c r="P41" s="406">
        <v>0</v>
      </c>
      <c r="Q41" s="357">
        <v>0</v>
      </c>
      <c r="R41" s="355">
        <v>0</v>
      </c>
      <c r="S41" s="356">
        <v>0</v>
      </c>
      <c r="T41" s="406">
        <v>0</v>
      </c>
      <c r="U41" s="359">
        <v>0</v>
      </c>
      <c r="V41" s="355">
        <v>0</v>
      </c>
      <c r="W41" s="356">
        <v>0</v>
      </c>
      <c r="X41" s="406">
        <v>0</v>
      </c>
      <c r="Y41" s="362">
        <v>0</v>
      </c>
      <c r="Z41" s="355">
        <v>0</v>
      </c>
      <c r="AA41" s="356">
        <v>0</v>
      </c>
      <c r="AB41" s="406">
        <v>0</v>
      </c>
      <c r="AC41" s="362">
        <v>0</v>
      </c>
      <c r="AD41" s="355">
        <v>0</v>
      </c>
      <c r="AE41" s="356">
        <v>0</v>
      </c>
      <c r="AF41" s="406">
        <v>0</v>
      </c>
      <c r="AG41" s="362">
        <v>0</v>
      </c>
      <c r="AH41" s="355">
        <v>0</v>
      </c>
      <c r="AI41" s="356">
        <v>0</v>
      </c>
      <c r="AJ41" s="406">
        <v>0</v>
      </c>
      <c r="AK41" s="362">
        <v>0</v>
      </c>
      <c r="AL41" s="355">
        <v>0</v>
      </c>
      <c r="AM41" s="356">
        <v>0</v>
      </c>
      <c r="AN41" s="406">
        <v>0</v>
      </c>
      <c r="AO41" s="362">
        <f>SUM(AL41:AN41)</f>
        <v>0</v>
      </c>
      <c r="AP41" s="355">
        <v>0</v>
      </c>
      <c r="AQ41" s="356">
        <v>0</v>
      </c>
      <c r="AR41" s="406">
        <v>0</v>
      </c>
      <c r="AS41" s="362">
        <v>0</v>
      </c>
      <c r="AT41" s="355">
        <v>0</v>
      </c>
      <c r="AU41" s="356">
        <v>0</v>
      </c>
      <c r="AV41" s="406">
        <v>0</v>
      </c>
      <c r="AW41" s="362">
        <v>0</v>
      </c>
      <c r="AX41" s="355">
        <v>0</v>
      </c>
      <c r="AY41" s="356">
        <v>0</v>
      </c>
      <c r="AZ41" s="406">
        <v>0</v>
      </c>
      <c r="BA41" s="362">
        <v>0</v>
      </c>
      <c r="BB41" s="355">
        <v>0</v>
      </c>
      <c r="BC41" s="356">
        <v>0</v>
      </c>
      <c r="BD41" s="406">
        <v>0</v>
      </c>
      <c r="BE41" s="362">
        <v>0</v>
      </c>
      <c r="BF41" s="360">
        <f>AG41+AC41+Y41+U41+Q41+M41+AK41+AO41+AS41+AW41+BA41+BE41</f>
        <v>0</v>
      </c>
    </row>
    <row r="42" spans="1:58" ht="15" customHeight="1">
      <c r="A42" s="664"/>
      <c r="B42" s="664"/>
      <c r="C42" s="664"/>
      <c r="D42" s="922"/>
      <c r="E42" s="910"/>
      <c r="F42" s="941"/>
      <c r="G42" s="916"/>
      <c r="H42" s="678"/>
      <c r="I42" s="499" t="s">
        <v>43</v>
      </c>
      <c r="J42" s="355">
        <v>0</v>
      </c>
      <c r="K42" s="356">
        <v>0</v>
      </c>
      <c r="L42" s="356">
        <v>0</v>
      </c>
      <c r="M42" s="362">
        <v>0</v>
      </c>
      <c r="N42" s="355">
        <v>0</v>
      </c>
      <c r="O42" s="356">
        <v>0</v>
      </c>
      <c r="P42" s="406">
        <v>0</v>
      </c>
      <c r="Q42" s="357">
        <v>0</v>
      </c>
      <c r="R42" s="355">
        <v>0</v>
      </c>
      <c r="S42" s="356">
        <v>0</v>
      </c>
      <c r="T42" s="406">
        <v>0</v>
      </c>
      <c r="U42" s="359">
        <v>0</v>
      </c>
      <c r="V42" s="355">
        <v>0</v>
      </c>
      <c r="W42" s="356">
        <v>0</v>
      </c>
      <c r="X42" s="406">
        <v>0</v>
      </c>
      <c r="Y42" s="362">
        <v>0</v>
      </c>
      <c r="Z42" s="355">
        <v>0</v>
      </c>
      <c r="AA42" s="356">
        <v>0</v>
      </c>
      <c r="AB42" s="406">
        <v>0</v>
      </c>
      <c r="AC42" s="362">
        <v>0</v>
      </c>
      <c r="AD42" s="355">
        <v>0</v>
      </c>
      <c r="AE42" s="356">
        <v>0</v>
      </c>
      <c r="AF42" s="406">
        <v>0</v>
      </c>
      <c r="AG42" s="362">
        <v>0</v>
      </c>
      <c r="AH42" s="355">
        <v>0</v>
      </c>
      <c r="AI42" s="356">
        <v>0</v>
      </c>
      <c r="AJ42" s="406">
        <v>0</v>
      </c>
      <c r="AK42" s="362">
        <v>0</v>
      </c>
      <c r="AL42" s="355">
        <v>0</v>
      </c>
      <c r="AM42" s="356">
        <v>0</v>
      </c>
      <c r="AN42" s="406">
        <v>0</v>
      </c>
      <c r="AO42" s="362">
        <f>SUM(AL42:AN42)</f>
        <v>0</v>
      </c>
      <c r="AP42" s="355">
        <v>0</v>
      </c>
      <c r="AQ42" s="356">
        <v>0</v>
      </c>
      <c r="AR42" s="406">
        <v>0</v>
      </c>
      <c r="AS42" s="362">
        <v>0</v>
      </c>
      <c r="AT42" s="355">
        <v>0</v>
      </c>
      <c r="AU42" s="356">
        <v>0</v>
      </c>
      <c r="AV42" s="406">
        <v>0</v>
      </c>
      <c r="AW42" s="362">
        <v>0</v>
      </c>
      <c r="AX42" s="355">
        <v>0</v>
      </c>
      <c r="AY42" s="356">
        <v>0</v>
      </c>
      <c r="AZ42" s="406">
        <v>0</v>
      </c>
      <c r="BA42" s="362">
        <v>0</v>
      </c>
      <c r="BB42" s="355">
        <v>0</v>
      </c>
      <c r="BC42" s="356">
        <v>0</v>
      </c>
      <c r="BD42" s="406">
        <v>0</v>
      </c>
      <c r="BE42" s="362">
        <v>0</v>
      </c>
      <c r="BF42" s="360">
        <f>AG42+AC42+Y42+U42+Q42+M42+AK42+AO42+AS42+AW42+BA42+BE42</f>
        <v>0</v>
      </c>
    </row>
    <row r="43" spans="1:58" ht="22.5" customHeight="1">
      <c r="A43" s="664"/>
      <c r="B43" s="664"/>
      <c r="C43" s="664"/>
      <c r="D43" s="922"/>
      <c r="E43" s="910"/>
      <c r="F43" s="941"/>
      <c r="G43" s="916"/>
      <c r="H43" s="679" t="s">
        <v>44</v>
      </c>
      <c r="I43" s="499" t="s">
        <v>45</v>
      </c>
      <c r="J43" s="355">
        <v>0</v>
      </c>
      <c r="K43" s="356">
        <v>0</v>
      </c>
      <c r="L43" s="356">
        <v>0</v>
      </c>
      <c r="M43" s="362">
        <v>0</v>
      </c>
      <c r="N43" s="355">
        <v>0</v>
      </c>
      <c r="O43" s="356">
        <v>0</v>
      </c>
      <c r="P43" s="406">
        <v>0</v>
      </c>
      <c r="Q43" s="357">
        <v>0</v>
      </c>
      <c r="R43" s="355">
        <v>0</v>
      </c>
      <c r="S43" s="356">
        <v>0</v>
      </c>
      <c r="T43" s="406">
        <v>0</v>
      </c>
      <c r="U43" s="357">
        <v>0</v>
      </c>
      <c r="V43" s="355">
        <v>0</v>
      </c>
      <c r="W43" s="356">
        <v>0</v>
      </c>
      <c r="X43" s="406">
        <v>0</v>
      </c>
      <c r="Y43" s="362">
        <v>0</v>
      </c>
      <c r="Z43" s="355">
        <v>0</v>
      </c>
      <c r="AA43" s="356">
        <v>0</v>
      </c>
      <c r="AB43" s="406">
        <v>0</v>
      </c>
      <c r="AC43" s="362">
        <v>0</v>
      </c>
      <c r="AD43" s="355">
        <v>0</v>
      </c>
      <c r="AE43" s="356">
        <v>0</v>
      </c>
      <c r="AF43" s="406">
        <v>0</v>
      </c>
      <c r="AG43" s="362">
        <v>0</v>
      </c>
      <c r="AH43" s="355">
        <v>0</v>
      </c>
      <c r="AI43" s="356">
        <v>0</v>
      </c>
      <c r="AJ43" s="406">
        <v>0</v>
      </c>
      <c r="AK43" s="362">
        <v>0</v>
      </c>
      <c r="AL43" s="355">
        <v>0</v>
      </c>
      <c r="AM43" s="356">
        <v>0</v>
      </c>
      <c r="AN43" s="406">
        <v>0</v>
      </c>
      <c r="AO43" s="362">
        <v>0</v>
      </c>
      <c r="AP43" s="355">
        <v>0</v>
      </c>
      <c r="AQ43" s="356">
        <v>0</v>
      </c>
      <c r="AR43" s="406">
        <v>0</v>
      </c>
      <c r="AS43" s="362">
        <v>0</v>
      </c>
      <c r="AT43" s="355">
        <v>0</v>
      </c>
      <c r="AU43" s="356">
        <v>0</v>
      </c>
      <c r="AV43" s="406">
        <v>0</v>
      </c>
      <c r="AW43" s="362">
        <v>0</v>
      </c>
      <c r="AX43" s="355">
        <v>0</v>
      </c>
      <c r="AY43" s="356">
        <v>0</v>
      </c>
      <c r="AZ43" s="406">
        <v>0</v>
      </c>
      <c r="BA43" s="362">
        <v>0</v>
      </c>
      <c r="BB43" s="355">
        <v>0</v>
      </c>
      <c r="BC43" s="356">
        <v>0</v>
      </c>
      <c r="BD43" s="406">
        <v>0</v>
      </c>
      <c r="BE43" s="362">
        <v>0</v>
      </c>
      <c r="BF43" s="360">
        <f>AG43+AC43+Y43+U43+Q43+M43+AK43+AO43+AS43+AW43+BA43+BE43</f>
        <v>0</v>
      </c>
    </row>
    <row r="44" spans="1:58" ht="21" customHeight="1" thickBot="1">
      <c r="A44" s="665"/>
      <c r="B44" s="665"/>
      <c r="C44" s="665"/>
      <c r="D44" s="923"/>
      <c r="E44" s="911"/>
      <c r="F44" s="942"/>
      <c r="G44" s="917"/>
      <c r="H44" s="680"/>
      <c r="I44" s="502" t="s">
        <v>46</v>
      </c>
      <c r="J44" s="368">
        <v>0</v>
      </c>
      <c r="K44" s="369">
        <v>0</v>
      </c>
      <c r="L44" s="369">
        <v>0</v>
      </c>
      <c r="M44" s="506">
        <v>0</v>
      </c>
      <c r="N44" s="368">
        <v>0</v>
      </c>
      <c r="O44" s="369">
        <v>0</v>
      </c>
      <c r="P44" s="407">
        <v>0</v>
      </c>
      <c r="Q44" s="370">
        <v>0</v>
      </c>
      <c r="R44" s="514">
        <v>0</v>
      </c>
      <c r="S44" s="515">
        <v>0</v>
      </c>
      <c r="T44" s="522">
        <v>0</v>
      </c>
      <c r="U44" s="516">
        <v>0</v>
      </c>
      <c r="V44" s="368">
        <v>0</v>
      </c>
      <c r="W44" s="369">
        <v>0</v>
      </c>
      <c r="X44" s="407">
        <v>0</v>
      </c>
      <c r="Y44" s="506">
        <v>0</v>
      </c>
      <c r="Z44" s="368">
        <v>0</v>
      </c>
      <c r="AA44" s="369">
        <v>0</v>
      </c>
      <c r="AB44" s="407">
        <v>0</v>
      </c>
      <c r="AC44" s="506">
        <v>0</v>
      </c>
      <c r="AD44" s="368">
        <v>0</v>
      </c>
      <c r="AE44" s="369">
        <v>0</v>
      </c>
      <c r="AF44" s="407">
        <v>0</v>
      </c>
      <c r="AG44" s="506">
        <v>0</v>
      </c>
      <c r="AH44" s="368">
        <v>0</v>
      </c>
      <c r="AI44" s="369">
        <v>0</v>
      </c>
      <c r="AJ44" s="407">
        <v>0</v>
      </c>
      <c r="AK44" s="506">
        <v>0</v>
      </c>
      <c r="AL44" s="368">
        <v>0</v>
      </c>
      <c r="AM44" s="369">
        <v>0</v>
      </c>
      <c r="AN44" s="407">
        <v>0</v>
      </c>
      <c r="AO44" s="506">
        <f>SUM(AL44:AN44)</f>
        <v>0</v>
      </c>
      <c r="AP44" s="368">
        <v>0</v>
      </c>
      <c r="AQ44" s="369">
        <v>0</v>
      </c>
      <c r="AR44" s="407">
        <v>0</v>
      </c>
      <c r="AS44" s="506">
        <v>0</v>
      </c>
      <c r="AT44" s="368">
        <v>0</v>
      </c>
      <c r="AU44" s="369">
        <v>0</v>
      </c>
      <c r="AV44" s="407">
        <v>0</v>
      </c>
      <c r="AW44" s="506">
        <v>0</v>
      </c>
      <c r="AX44" s="368">
        <v>0</v>
      </c>
      <c r="AY44" s="369">
        <v>0</v>
      </c>
      <c r="AZ44" s="407">
        <v>0</v>
      </c>
      <c r="BA44" s="506">
        <v>0</v>
      </c>
      <c r="BB44" s="368">
        <v>0</v>
      </c>
      <c r="BC44" s="369">
        <v>0</v>
      </c>
      <c r="BD44" s="407">
        <v>0</v>
      </c>
      <c r="BE44" s="506">
        <v>0</v>
      </c>
      <c r="BF44" s="385">
        <f>AG44+AC44+Y44+U44+Q44+M44+AK44+AO44+AS44+AW44+BA44+BE44</f>
        <v>0</v>
      </c>
    </row>
    <row r="45" spans="1:58" ht="54" customHeight="1" thickBot="1">
      <c r="A45" s="517" t="s">
        <v>250</v>
      </c>
      <c r="B45" s="663">
        <v>16100</v>
      </c>
      <c r="C45" s="663" t="s">
        <v>251</v>
      </c>
      <c r="D45" s="666" t="s">
        <v>252</v>
      </c>
      <c r="E45" s="909" t="s">
        <v>253</v>
      </c>
      <c r="F45" s="940">
        <v>3</v>
      </c>
      <c r="G45" s="909" t="s">
        <v>254</v>
      </c>
      <c r="H45" s="915" t="s">
        <v>48</v>
      </c>
      <c r="I45" s="915" t="s">
        <v>48</v>
      </c>
      <c r="J45" s="921">
        <v>0</v>
      </c>
      <c r="K45" s="945"/>
      <c r="L45" s="945"/>
      <c r="M45" s="946"/>
      <c r="N45" s="951">
        <v>0</v>
      </c>
      <c r="O45" s="952"/>
      <c r="P45" s="952"/>
      <c r="Q45" s="953"/>
      <c r="R45" s="951">
        <v>0</v>
      </c>
      <c r="S45" s="952"/>
      <c r="T45" s="952"/>
      <c r="U45" s="953"/>
      <c r="V45" s="951">
        <v>1</v>
      </c>
      <c r="W45" s="952"/>
      <c r="X45" s="952"/>
      <c r="Y45" s="953"/>
      <c r="Z45" s="951">
        <v>1</v>
      </c>
      <c r="AA45" s="952"/>
      <c r="AB45" s="952"/>
      <c r="AC45" s="953"/>
      <c r="AD45" s="951">
        <v>0</v>
      </c>
      <c r="AE45" s="952"/>
      <c r="AF45" s="952"/>
      <c r="AG45" s="953"/>
      <c r="AH45" s="951">
        <v>0</v>
      </c>
      <c r="AI45" s="952"/>
      <c r="AJ45" s="952"/>
      <c r="AK45" s="953"/>
      <c r="AL45" s="951">
        <v>0</v>
      </c>
      <c r="AM45" s="952"/>
      <c r="AN45" s="952"/>
      <c r="AO45" s="953"/>
      <c r="AP45" s="951">
        <v>0</v>
      </c>
      <c r="AQ45" s="952"/>
      <c r="AR45" s="952"/>
      <c r="AS45" s="953"/>
      <c r="AT45" s="927">
        <v>0</v>
      </c>
      <c r="AU45" s="928"/>
      <c r="AV45" s="928"/>
      <c r="AW45" s="929"/>
      <c r="AX45" s="927">
        <v>0</v>
      </c>
      <c r="AY45" s="928"/>
      <c r="AZ45" s="928"/>
      <c r="BA45" s="929"/>
      <c r="BB45" s="927">
        <v>0</v>
      </c>
      <c r="BC45" s="928"/>
      <c r="BD45" s="928"/>
      <c r="BE45" s="929"/>
      <c r="BF45" s="966">
        <f>SUM(J45:AG47)</f>
        <v>2</v>
      </c>
    </row>
    <row r="46" spans="1:58" ht="51" customHeight="1" thickBot="1">
      <c r="A46" s="518" t="s">
        <v>255</v>
      </c>
      <c r="B46" s="664"/>
      <c r="C46" s="664"/>
      <c r="D46" s="667"/>
      <c r="E46" s="910"/>
      <c r="F46" s="941"/>
      <c r="G46" s="910"/>
      <c r="H46" s="916"/>
      <c r="I46" s="916"/>
      <c r="J46" s="922"/>
      <c r="K46" s="947"/>
      <c r="L46" s="947"/>
      <c r="M46" s="948"/>
      <c r="N46" s="954"/>
      <c r="O46" s="955"/>
      <c r="P46" s="955"/>
      <c r="Q46" s="956"/>
      <c r="R46" s="954"/>
      <c r="S46" s="955"/>
      <c r="T46" s="955"/>
      <c r="U46" s="956"/>
      <c r="V46" s="954"/>
      <c r="W46" s="955"/>
      <c r="X46" s="955"/>
      <c r="Y46" s="956"/>
      <c r="Z46" s="954"/>
      <c r="AA46" s="955"/>
      <c r="AB46" s="955"/>
      <c r="AC46" s="956"/>
      <c r="AD46" s="954"/>
      <c r="AE46" s="955"/>
      <c r="AF46" s="955"/>
      <c r="AG46" s="956"/>
      <c r="AH46" s="954"/>
      <c r="AI46" s="955"/>
      <c r="AJ46" s="955"/>
      <c r="AK46" s="956"/>
      <c r="AL46" s="954"/>
      <c r="AM46" s="955"/>
      <c r="AN46" s="955"/>
      <c r="AO46" s="956"/>
      <c r="AP46" s="954"/>
      <c r="AQ46" s="955"/>
      <c r="AR46" s="955"/>
      <c r="AS46" s="956"/>
      <c r="AT46" s="960"/>
      <c r="AU46" s="961"/>
      <c r="AV46" s="961"/>
      <c r="AW46" s="962"/>
      <c r="AX46" s="960"/>
      <c r="AY46" s="961"/>
      <c r="AZ46" s="961"/>
      <c r="BA46" s="962"/>
      <c r="BB46" s="960"/>
      <c r="BC46" s="961"/>
      <c r="BD46" s="961"/>
      <c r="BE46" s="962"/>
      <c r="BF46" s="967"/>
    </row>
    <row r="47" spans="1:58" ht="51" customHeight="1" thickBot="1">
      <c r="A47" s="519" t="s">
        <v>256</v>
      </c>
      <c r="B47" s="665"/>
      <c r="C47" s="665"/>
      <c r="D47" s="668"/>
      <c r="E47" s="911"/>
      <c r="F47" s="942"/>
      <c r="G47" s="911"/>
      <c r="H47" s="917"/>
      <c r="I47" s="917"/>
      <c r="J47" s="923"/>
      <c r="K47" s="949"/>
      <c r="L47" s="949"/>
      <c r="M47" s="950"/>
      <c r="N47" s="957"/>
      <c r="O47" s="958"/>
      <c r="P47" s="958"/>
      <c r="Q47" s="959"/>
      <c r="R47" s="957"/>
      <c r="S47" s="958"/>
      <c r="T47" s="958"/>
      <c r="U47" s="959"/>
      <c r="V47" s="957"/>
      <c r="W47" s="958"/>
      <c r="X47" s="958"/>
      <c r="Y47" s="959"/>
      <c r="Z47" s="957"/>
      <c r="AA47" s="958"/>
      <c r="AB47" s="958"/>
      <c r="AC47" s="959"/>
      <c r="AD47" s="957"/>
      <c r="AE47" s="958"/>
      <c r="AF47" s="958"/>
      <c r="AG47" s="959"/>
      <c r="AH47" s="957"/>
      <c r="AI47" s="958"/>
      <c r="AJ47" s="958"/>
      <c r="AK47" s="959"/>
      <c r="AL47" s="957"/>
      <c r="AM47" s="958"/>
      <c r="AN47" s="958"/>
      <c r="AO47" s="959"/>
      <c r="AP47" s="957"/>
      <c r="AQ47" s="958"/>
      <c r="AR47" s="958"/>
      <c r="AS47" s="959"/>
      <c r="AT47" s="963"/>
      <c r="AU47" s="964"/>
      <c r="AV47" s="964"/>
      <c r="AW47" s="965"/>
      <c r="AX47" s="963"/>
      <c r="AY47" s="964"/>
      <c r="AZ47" s="964"/>
      <c r="BA47" s="965"/>
      <c r="BB47" s="963"/>
      <c r="BC47" s="964"/>
      <c r="BD47" s="964"/>
      <c r="BE47" s="965"/>
      <c r="BF47" s="968"/>
    </row>
  </sheetData>
  <sheetProtection/>
  <mergeCells count="97">
    <mergeCell ref="AX45:BA47"/>
    <mergeCell ref="BB45:BE47"/>
    <mergeCell ref="BF45:BF47"/>
    <mergeCell ref="Z45:AC47"/>
    <mergeCell ref="AD45:AG47"/>
    <mergeCell ref="AH45:AK47"/>
    <mergeCell ref="AL45:AO47"/>
    <mergeCell ref="AP45:AS47"/>
    <mergeCell ref="AT45:AW47"/>
    <mergeCell ref="H45:H47"/>
    <mergeCell ref="I45:I47"/>
    <mergeCell ref="J45:M47"/>
    <mergeCell ref="N45:Q47"/>
    <mergeCell ref="R45:U47"/>
    <mergeCell ref="V45:Y47"/>
    <mergeCell ref="B45:B47"/>
    <mergeCell ref="C45:C47"/>
    <mergeCell ref="D45:D47"/>
    <mergeCell ref="E45:E47"/>
    <mergeCell ref="F45:F47"/>
    <mergeCell ref="G45:G47"/>
    <mergeCell ref="A35:A40"/>
    <mergeCell ref="E35:E44"/>
    <mergeCell ref="F35:F44"/>
    <mergeCell ref="G35:G44"/>
    <mergeCell ref="H35:H40"/>
    <mergeCell ref="A41:A44"/>
    <mergeCell ref="H41:H42"/>
    <mergeCell ref="H43:H44"/>
    <mergeCell ref="AH34:AK34"/>
    <mergeCell ref="AL34:AO34"/>
    <mergeCell ref="AP34:AS34"/>
    <mergeCell ref="AT34:AW34"/>
    <mergeCell ref="AX34:BA34"/>
    <mergeCell ref="BB34:BE34"/>
    <mergeCell ref="J34:M34"/>
    <mergeCell ref="N34:Q34"/>
    <mergeCell ref="R34:U34"/>
    <mergeCell ref="V34:Y34"/>
    <mergeCell ref="Z34:AC34"/>
    <mergeCell ref="AD34:AG34"/>
    <mergeCell ref="F24:F33"/>
    <mergeCell ref="G24:G33"/>
    <mergeCell ref="H24:H29"/>
    <mergeCell ref="H30:H31"/>
    <mergeCell ref="H32:H33"/>
    <mergeCell ref="B34:B44"/>
    <mergeCell ref="C34:C44"/>
    <mergeCell ref="D34:D44"/>
    <mergeCell ref="F14:F23"/>
    <mergeCell ref="G14:G23"/>
    <mergeCell ref="H14:H19"/>
    <mergeCell ref="H20:H21"/>
    <mergeCell ref="H22:H23"/>
    <mergeCell ref="A24:A33"/>
    <mergeCell ref="B24:B33"/>
    <mergeCell ref="C24:C33"/>
    <mergeCell ref="D24:D33"/>
    <mergeCell ref="E24:E33"/>
    <mergeCell ref="BB11:BE11"/>
    <mergeCell ref="BF11:BF13"/>
    <mergeCell ref="J12:M12"/>
    <mergeCell ref="N12:Q12"/>
    <mergeCell ref="R12:U12"/>
    <mergeCell ref="A14:A23"/>
    <mergeCell ref="B14:B23"/>
    <mergeCell ref="C14:C23"/>
    <mergeCell ref="D14:D23"/>
    <mergeCell ref="E14:E23"/>
    <mergeCell ref="AD11:AG11"/>
    <mergeCell ref="AH11:AK11"/>
    <mergeCell ref="AL11:AO11"/>
    <mergeCell ref="AP11:AS11"/>
    <mergeCell ref="AT11:AW11"/>
    <mergeCell ref="AX11:BA11"/>
    <mergeCell ref="I11:I13"/>
    <mergeCell ref="J11:M11"/>
    <mergeCell ref="N11:Q11"/>
    <mergeCell ref="R11:U11"/>
    <mergeCell ref="V11:Y11"/>
    <mergeCell ref="Z11:AC11"/>
    <mergeCell ref="A10:I10"/>
    <mergeCell ref="J10:U10"/>
    <mergeCell ref="A11:A13"/>
    <mergeCell ref="B11:B13"/>
    <mergeCell ref="C11:C13"/>
    <mergeCell ref="D11:D13"/>
    <mergeCell ref="E11:E13"/>
    <mergeCell ref="F11:F13"/>
    <mergeCell ref="G11:G13"/>
    <mergeCell ref="H11:H13"/>
    <mergeCell ref="C1:Q1"/>
    <mergeCell ref="C2:Q2"/>
    <mergeCell ref="C3:Q3"/>
    <mergeCell ref="A6:D6"/>
    <mergeCell ref="B7:C7"/>
    <mergeCell ref="B8:C8"/>
  </mergeCells>
  <printOptions/>
  <pageMargins left="0.7" right="0.7" top="0.75" bottom="0.75" header="0.3" footer="0.3"/>
  <pageSetup fitToHeight="0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T18"/>
  <sheetViews>
    <sheetView zoomScale="86" zoomScaleNormal="86" zoomScalePageLayoutView="0" workbookViewId="0" topLeftCell="F8">
      <selection activeCell="M18" sqref="M18"/>
    </sheetView>
  </sheetViews>
  <sheetFormatPr defaultColWidth="11.421875" defaultRowHeight="15"/>
  <cols>
    <col min="1" max="1" width="21.421875" style="0" bestFit="1" customWidth="1"/>
    <col min="2" max="2" width="11.28125" style="0" customWidth="1"/>
    <col min="3" max="3" width="24.7109375" style="0" customWidth="1"/>
    <col min="4" max="4" width="31.00390625" style="0" customWidth="1"/>
    <col min="5" max="5" width="26.00390625" style="0" customWidth="1"/>
    <col min="6" max="6" width="11.421875" style="0" customWidth="1"/>
    <col min="7" max="7" width="36.7109375" style="0" bestFit="1" customWidth="1"/>
    <col min="8" max="9" width="18.8515625" style="0" customWidth="1"/>
    <col min="10" max="10" width="18.7109375" style="0" customWidth="1"/>
    <col min="11" max="13" width="18.8515625" style="0" customWidth="1"/>
    <col min="14" max="18" width="18.8515625" style="0" hidden="1" customWidth="1"/>
    <col min="19" max="19" width="15.8515625" style="0" hidden="1" customWidth="1"/>
    <col min="20" max="20" width="18.8515625" style="0" customWidth="1"/>
    <col min="21" max="24" width="20.8515625" style="0" customWidth="1"/>
  </cols>
  <sheetData>
    <row r="1" spans="2:20" s="7" customFormat="1" ht="33.75" customHeight="1">
      <c r="B1" s="30"/>
      <c r="C1" s="726" t="s">
        <v>49</v>
      </c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30"/>
    </row>
    <row r="2" spans="2:20" s="7" customFormat="1" ht="31.5" customHeight="1">
      <c r="B2" s="31"/>
      <c r="C2" s="727" t="s">
        <v>24</v>
      </c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31"/>
    </row>
    <row r="3" spans="2:20" s="7" customFormat="1" ht="31.5" customHeight="1">
      <c r="B3" s="31"/>
      <c r="C3" s="727" t="s">
        <v>21</v>
      </c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31"/>
    </row>
    <row r="4" spans="1:20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="7" customFormat="1" ht="15.75" thickBot="1"/>
    <row r="6" spans="1:7" s="7" customFormat="1" ht="15">
      <c r="A6" s="969" t="s">
        <v>0</v>
      </c>
      <c r="B6" s="970"/>
      <c r="C6" s="970"/>
      <c r="D6" s="971"/>
      <c r="E6" s="3"/>
      <c r="F6" s="3"/>
      <c r="G6" s="3"/>
    </row>
    <row r="7" spans="1:7" s="7" customFormat="1" ht="30">
      <c r="A7" s="5" t="s">
        <v>1</v>
      </c>
      <c r="B7" s="610" t="s">
        <v>2</v>
      </c>
      <c r="C7" s="611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612" t="s">
        <v>219</v>
      </c>
      <c r="C8" s="613"/>
      <c r="D8" s="2" t="s">
        <v>220</v>
      </c>
    </row>
    <row r="9" s="7" customFormat="1" ht="15.75" thickBot="1"/>
    <row r="10" spans="1:20" s="7" customFormat="1" ht="21.75" thickBot="1">
      <c r="A10" s="564" t="s">
        <v>3</v>
      </c>
      <c r="B10" s="565"/>
      <c r="C10" s="565"/>
      <c r="D10" s="565"/>
      <c r="E10" s="565"/>
      <c r="F10" s="565"/>
      <c r="G10" s="566"/>
      <c r="H10" s="829">
        <v>2023</v>
      </c>
      <c r="I10" s="830"/>
      <c r="J10" s="830"/>
      <c r="K10" s="830"/>
      <c r="L10" s="830"/>
      <c r="M10" s="830"/>
      <c r="N10" s="830"/>
      <c r="O10" s="830"/>
      <c r="P10" s="830"/>
      <c r="Q10" s="830"/>
      <c r="R10" s="830"/>
      <c r="S10" s="830"/>
      <c r="T10" s="32"/>
    </row>
    <row r="11" spans="1:20" s="7" customFormat="1" ht="57.75" customHeight="1" thickBot="1">
      <c r="A11" s="213" t="s">
        <v>20</v>
      </c>
      <c r="B11" s="215" t="s">
        <v>25</v>
      </c>
      <c r="C11" s="211" t="s">
        <v>4</v>
      </c>
      <c r="D11" s="211" t="s">
        <v>5</v>
      </c>
      <c r="E11" s="211" t="s">
        <v>6</v>
      </c>
      <c r="F11" s="211" t="s">
        <v>7</v>
      </c>
      <c r="G11" s="236" t="s">
        <v>8</v>
      </c>
      <c r="H11" s="237" t="s">
        <v>9</v>
      </c>
      <c r="I11" s="237" t="s">
        <v>22</v>
      </c>
      <c r="J11" s="237" t="s">
        <v>10</v>
      </c>
      <c r="K11" s="237" t="s">
        <v>11</v>
      </c>
      <c r="L11" s="237" t="s">
        <v>12</v>
      </c>
      <c r="M11" s="237" t="s">
        <v>13</v>
      </c>
      <c r="N11" s="237" t="s">
        <v>14</v>
      </c>
      <c r="O11" s="237" t="s">
        <v>15</v>
      </c>
      <c r="P11" s="237" t="s">
        <v>16</v>
      </c>
      <c r="Q11" s="237" t="s">
        <v>17</v>
      </c>
      <c r="R11" s="237" t="s">
        <v>18</v>
      </c>
      <c r="S11" s="237" t="s">
        <v>19</v>
      </c>
      <c r="T11" s="238" t="s">
        <v>23</v>
      </c>
    </row>
    <row r="12" spans="1:20" s="7" customFormat="1" ht="51.75" customHeight="1" thickBot="1">
      <c r="A12" s="792" t="s">
        <v>221</v>
      </c>
      <c r="B12" s="792">
        <v>16089</v>
      </c>
      <c r="C12" s="792" t="s">
        <v>222</v>
      </c>
      <c r="D12" s="792" t="s">
        <v>227</v>
      </c>
      <c r="E12" s="239" t="s">
        <v>223</v>
      </c>
      <c r="F12" s="161">
        <v>25000</v>
      </c>
      <c r="G12" s="66" t="s">
        <v>224</v>
      </c>
      <c r="H12" s="42">
        <v>3245</v>
      </c>
      <c r="I12" s="42">
        <v>2782</v>
      </c>
      <c r="J12" s="42">
        <v>2501</v>
      </c>
      <c r="K12" s="42">
        <v>2344</v>
      </c>
      <c r="L12" s="42">
        <v>1681</v>
      </c>
      <c r="M12" s="42">
        <v>1724</v>
      </c>
      <c r="N12" s="42"/>
      <c r="O12" s="42"/>
      <c r="P12" s="42"/>
      <c r="Q12" s="42"/>
      <c r="R12" s="42"/>
      <c r="S12" s="42"/>
      <c r="T12" s="240">
        <f>H12+I12+J12+K12+L12+M12+N12+O12+P12+Q12+R12+S12</f>
        <v>14277</v>
      </c>
    </row>
    <row r="13" spans="1:20" s="7" customFormat="1" ht="44.25" customHeight="1" thickBot="1">
      <c r="A13" s="793"/>
      <c r="B13" s="793"/>
      <c r="C13" s="793"/>
      <c r="D13" s="793"/>
      <c r="E13" s="214" t="s">
        <v>225</v>
      </c>
      <c r="F13" s="241">
        <v>300</v>
      </c>
      <c r="G13" s="212" t="s">
        <v>228</v>
      </c>
      <c r="H13" s="191">
        <v>26</v>
      </c>
      <c r="I13" s="191">
        <v>24</v>
      </c>
      <c r="J13" s="191">
        <v>27</v>
      </c>
      <c r="K13" s="191">
        <v>25</v>
      </c>
      <c r="L13" s="191">
        <v>27</v>
      </c>
      <c r="M13" s="191">
        <v>26</v>
      </c>
      <c r="N13" s="191"/>
      <c r="O13" s="191"/>
      <c r="P13" s="191"/>
      <c r="Q13" s="191"/>
      <c r="R13" s="191"/>
      <c r="S13" s="192"/>
      <c r="T13" s="240">
        <f>H13+I13+J13+K13+L13+M13+N13+O13+P13+Q13+R13+S13</f>
        <v>155</v>
      </c>
    </row>
    <row r="14" spans="1:20" s="7" customFormat="1" ht="57" customHeight="1" thickBot="1">
      <c r="A14" s="794"/>
      <c r="B14" s="794"/>
      <c r="C14" s="794"/>
      <c r="D14" s="794"/>
      <c r="E14" s="242" t="s">
        <v>226</v>
      </c>
      <c r="F14" s="161">
        <v>4000</v>
      </c>
      <c r="G14" s="66" t="s">
        <v>229</v>
      </c>
      <c r="H14" s="42">
        <v>741</v>
      </c>
      <c r="I14" s="42">
        <v>629</v>
      </c>
      <c r="J14" s="42">
        <v>547</v>
      </c>
      <c r="K14" s="42">
        <v>401</v>
      </c>
      <c r="L14" s="42">
        <v>269</v>
      </c>
      <c r="M14" s="42">
        <v>212</v>
      </c>
      <c r="N14" s="42"/>
      <c r="O14" s="42"/>
      <c r="P14" s="42"/>
      <c r="Q14" s="42"/>
      <c r="R14" s="42"/>
      <c r="S14" s="42"/>
      <c r="T14" s="240">
        <f>H14+I14+J14+K14+L14+M14+N14+O14+P14+Q14+R14+S14</f>
        <v>2799</v>
      </c>
    </row>
    <row r="15" spans="1:4" ht="15">
      <c r="A15" s="7"/>
      <c r="B15" s="7"/>
      <c r="C15" s="7"/>
      <c r="D15" s="7"/>
    </row>
    <row r="16" spans="1:4" ht="15">
      <c r="A16" s="7"/>
      <c r="B16" s="7"/>
      <c r="C16" s="7"/>
      <c r="D16" s="7"/>
    </row>
    <row r="17" spans="1:4" ht="15">
      <c r="A17" s="7"/>
      <c r="B17" s="7"/>
      <c r="C17" s="7"/>
      <c r="D17" s="7"/>
    </row>
    <row r="18" spans="1:4" ht="15">
      <c r="A18" s="7"/>
      <c r="B18" s="7"/>
      <c r="C18" s="7"/>
      <c r="D18" s="7"/>
    </row>
  </sheetData>
  <sheetProtection/>
  <mergeCells count="12">
    <mergeCell ref="C1:S1"/>
    <mergeCell ref="C2:S2"/>
    <mergeCell ref="C3:S3"/>
    <mergeCell ref="A6:D6"/>
    <mergeCell ref="B7:C7"/>
    <mergeCell ref="B8:C8"/>
    <mergeCell ref="A10:G10"/>
    <mergeCell ref="H10:S10"/>
    <mergeCell ref="A12:A14"/>
    <mergeCell ref="B12:B14"/>
    <mergeCell ref="C12:C14"/>
    <mergeCell ref="D12:D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Baqueiro Gorocica Miriam Guadalupe</cp:lastModifiedBy>
  <cp:lastPrinted>2023-05-15T19:17:03Z</cp:lastPrinted>
  <dcterms:created xsi:type="dcterms:W3CDTF">2018-12-05T18:41:01Z</dcterms:created>
  <dcterms:modified xsi:type="dcterms:W3CDTF">2023-07-24T20:49:49Z</dcterms:modified>
  <cp:category/>
  <cp:version/>
  <cp:contentType/>
  <cp:contentStatus/>
</cp:coreProperties>
</file>